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1f" sheetId="1" r:id="rId1"/>
    <sheet name="2f" sheetId="2" r:id="rId2"/>
    <sheet name="3f" sheetId="3" r:id="rId3"/>
    <sheet name="4f" sheetId="4" r:id="rId4"/>
    <sheet name="5f" sheetId="5" r:id="rId5"/>
    <sheet name="6f" sheetId="6" r:id="rId6"/>
    <sheet name="7f" sheetId="7" r:id="rId7"/>
    <sheet name="8f" sheetId="8" r:id="rId8"/>
    <sheet name="9f" sheetId="9" r:id="rId9"/>
    <sheet name="10f" sheetId="10" r:id="rId10"/>
  </sheets>
  <calcPr calcId="144525"/>
</workbook>
</file>

<file path=xl/calcChain.xml><?xml version="1.0" encoding="utf-8"?>
<calcChain xmlns="http://schemas.openxmlformats.org/spreadsheetml/2006/main">
  <c r="D6" i="10" l="1"/>
  <c r="C7" i="10"/>
  <c r="C5" i="10"/>
  <c r="B5" i="10"/>
  <c r="D14" i="10"/>
  <c r="D13" i="10"/>
  <c r="D9" i="10"/>
  <c r="D10" i="10"/>
  <c r="D11" i="10"/>
  <c r="D8" i="10"/>
  <c r="E5" i="7"/>
  <c r="E6" i="7"/>
  <c r="E7" i="7"/>
  <c r="E8" i="7"/>
  <c r="E9" i="7"/>
  <c r="E10" i="7"/>
  <c r="E11" i="7"/>
  <c r="E12" i="7"/>
  <c r="E13" i="7"/>
  <c r="E14" i="7"/>
  <c r="E4" i="7"/>
  <c r="D6" i="8"/>
  <c r="D7" i="8"/>
  <c r="D8" i="8"/>
  <c r="D9" i="8"/>
  <c r="D10" i="8"/>
  <c r="D5" i="8"/>
  <c r="C5" i="8"/>
  <c r="C6" i="8"/>
  <c r="C7" i="8"/>
  <c r="C8" i="8"/>
  <c r="C9" i="8"/>
  <c r="C10" i="8"/>
  <c r="C4" i="8"/>
  <c r="B11" i="10" l="1"/>
  <c r="C11" i="10" s="1"/>
  <c r="C13" i="10"/>
  <c r="C12" i="10"/>
  <c r="C10" i="10"/>
  <c r="C8" i="10"/>
  <c r="B14" i="10"/>
  <c r="B9" i="10"/>
  <c r="B6" i="10"/>
  <c r="B7" i="10" s="1"/>
  <c r="C8" i="9"/>
  <c r="C7" i="9"/>
  <c r="C9" i="9"/>
  <c r="C10" i="9" s="1"/>
  <c r="C6" i="9"/>
  <c r="C5" i="9"/>
  <c r="D5" i="7"/>
  <c r="D6" i="7"/>
  <c r="D7" i="7"/>
  <c r="D8" i="7"/>
  <c r="D9" i="7"/>
  <c r="D10" i="7"/>
  <c r="D11" i="7"/>
  <c r="D12" i="7"/>
  <c r="D13" i="7"/>
  <c r="D14" i="7"/>
  <c r="D4" i="7"/>
  <c r="C5" i="5"/>
  <c r="C6" i="5"/>
  <c r="C9" i="5"/>
  <c r="C4" i="5"/>
  <c r="D10" i="5"/>
  <c r="E10" i="5"/>
  <c r="F10" i="5"/>
  <c r="G10" i="5"/>
  <c r="H10" i="5"/>
  <c r="B10" i="5"/>
  <c r="C8" i="5" s="1"/>
  <c r="C5" i="4"/>
  <c r="C6" i="4"/>
  <c r="C7" i="4"/>
  <c r="C8" i="4"/>
  <c r="C9" i="4"/>
  <c r="C10" i="4"/>
  <c r="C11" i="4"/>
  <c r="C12" i="4"/>
  <c r="C4" i="4"/>
  <c r="D9" i="3"/>
  <c r="D5" i="3"/>
  <c r="D6" i="3"/>
  <c r="D7" i="3"/>
  <c r="D8" i="3"/>
  <c r="D4" i="3"/>
  <c r="D6" i="2"/>
  <c r="D7" i="2"/>
  <c r="D5" i="2"/>
  <c r="B9" i="2"/>
  <c r="B8" i="2"/>
  <c r="C7" i="2"/>
  <c r="B6" i="2"/>
  <c r="C5" i="2"/>
  <c r="D5" i="1"/>
  <c r="D6" i="1"/>
  <c r="D7" i="1"/>
  <c r="D8" i="1"/>
  <c r="D4" i="1"/>
  <c r="C6" i="1"/>
  <c r="C7" i="1"/>
  <c r="C5" i="1"/>
  <c r="C4" i="1"/>
  <c r="C10" i="5" l="1"/>
  <c r="C7" i="5"/>
  <c r="C5" i="6"/>
  <c r="C6" i="6"/>
  <c r="C7" i="6"/>
  <c r="C4" i="6"/>
  <c r="B8" i="6"/>
</calcChain>
</file>

<file path=xl/sharedStrings.xml><?xml version="1.0" encoding="utf-8"?>
<sst xmlns="http://schemas.openxmlformats.org/spreadsheetml/2006/main" count="97" uniqueCount="86">
  <si>
    <t>Tudományos fokozat</t>
  </si>
  <si>
    <t>Akadémia rendes tagja</t>
  </si>
  <si>
    <t>Akadémia levelező tagja</t>
  </si>
  <si>
    <t>Tudomány doktora</t>
  </si>
  <si>
    <t>Tudomány kandidátusa</t>
  </si>
  <si>
    <t>Összesen</t>
  </si>
  <si>
    <t>fi</t>
  </si>
  <si>
    <t>Közutak</t>
  </si>
  <si>
    <t>Közutak hossza (km)</t>
  </si>
  <si>
    <t>fi’</t>
  </si>
  <si>
    <t>gi</t>
  </si>
  <si>
    <t>Beton</t>
  </si>
  <si>
    <t>Aszfalt és bitumen</t>
  </si>
  <si>
    <t>Kő és keramit</t>
  </si>
  <si>
    <t>Makadám</t>
  </si>
  <si>
    <t>Kiépítetlen földút</t>
  </si>
  <si>
    <t>Vásárolt tej mennyisége (l)</t>
  </si>
  <si>
    <t>Vásárlók száma (db)</t>
  </si>
  <si>
    <t>0-5,0</t>
  </si>
  <si>
    <t>5,1-10,0</t>
  </si>
  <si>
    <t>10,1-15,0</t>
  </si>
  <si>
    <t>15,1-20,0</t>
  </si>
  <si>
    <t>20,1-25,0</t>
  </si>
  <si>
    <t>Korcsoport</t>
  </si>
  <si>
    <t>Gazdaságilag aktívak (ezer fő)</t>
  </si>
  <si>
    <t>15-19</t>
  </si>
  <si>
    <t>20-24</t>
  </si>
  <si>
    <t>25-29</t>
  </si>
  <si>
    <t>30-39</t>
  </si>
  <si>
    <t>40-54</t>
  </si>
  <si>
    <t>55-59</t>
  </si>
  <si>
    <t>60-65</t>
  </si>
  <si>
    <t>66-74</t>
  </si>
  <si>
    <t>Terület</t>
  </si>
  <si>
    <t>Afrika</t>
  </si>
  <si>
    <t>Ázsia</t>
  </si>
  <si>
    <t>Európa</t>
  </si>
  <si>
    <t>Latin-Amerika</t>
  </si>
  <si>
    <t>Észak-Amerika</t>
  </si>
  <si>
    <t>Ausztrália és Óceánia</t>
  </si>
  <si>
    <t>Üzlettípus</t>
  </si>
  <si>
    <t>Üzlettípus száma (db)</t>
  </si>
  <si>
    <t>Étterem</t>
  </si>
  <si>
    <t>Bár</t>
  </si>
  <si>
    <t>Kávézó</t>
  </si>
  <si>
    <t>Borozó</t>
  </si>
  <si>
    <t>Ország</t>
  </si>
  <si>
    <t>Ausztria</t>
  </si>
  <si>
    <t>Belgium</t>
  </si>
  <si>
    <t>Dánia</t>
  </si>
  <si>
    <t>Finnország</t>
  </si>
  <si>
    <t>Franciaország</t>
  </si>
  <si>
    <t>Görögország</t>
  </si>
  <si>
    <t>Hollandia</t>
  </si>
  <si>
    <t>Magyarország</t>
  </si>
  <si>
    <t>Olaszország</t>
  </si>
  <si>
    <t>Románia</t>
  </si>
  <si>
    <t>Spanyolország</t>
  </si>
  <si>
    <t>Év</t>
  </si>
  <si>
    <t>Vérellátásra jelentkezettek száma (ezer fő)</t>
  </si>
  <si>
    <t>Változás %-ban az előző évhez képest</t>
  </si>
  <si>
    <t>Változás %-ban 2000-hez viszonyítva</t>
  </si>
  <si>
    <t>-</t>
  </si>
  <si>
    <t>Osztályközép (l)</t>
  </si>
  <si>
    <t>Eladott tej mennyisége (l)</t>
  </si>
  <si>
    <t>fi'</t>
  </si>
  <si>
    <t xml:space="preserve"> - </t>
  </si>
  <si>
    <t>Növekedés</t>
  </si>
  <si>
    <t>Megoszlási viszonyszám (%)</t>
  </si>
  <si>
    <t>év=1750</t>
  </si>
  <si>
    <t>Évi átlagos relatív változás (%)</t>
  </si>
  <si>
    <t>Vb (%)
1996=100%</t>
  </si>
  <si>
    <t>Vl (%)
Előző év=100%</t>
  </si>
  <si>
    <t>Tölgyfakitermelés
(1000 m3)</t>
  </si>
  <si>
    <t xml:space="preserve">Az alábbi táblázat tartalmazza a tudományos fokozattal rendelkezők számát 2006-ban.
a) Számítsa ki a kumulált gyakoriságot!
b) Számítsa ki a relatív gyakoriságot!
</t>
  </si>
  <si>
    <t>Az országos közúthálózatot vizsgálva 2006-ra az alábbi adatok jellemzőek. Számítsa ki a táblázat hiányzó adatait!</t>
  </si>
  <si>
    <t xml:space="preserve">Egy kereskedelmi egységben feljegyezték egy adott napon a tejet vásárlók megoszlását mennyiség szerint.
a) Állapítsa meg az egyes intervallumok osztályközepét!
b) Készítsen az adatokból értékösszeg-sort!
</t>
  </si>
  <si>
    <t>A gazdaságilag aktív lakosságot vizsgálva 2006-ban az alábbi adatokkal jellemezhető Magyarország. Számítsa ki a megoszlási viszonyszámokat!</t>
  </si>
  <si>
    <t>Az alábbi táblázatban az egyes földrészek népességszáma látható (millió főben). Számítsa ki minden évre vonatkozóan a megoszlási viszonyszámokat (a Föld népességének százalékos megoszlását a földrészek között)!</t>
  </si>
  <si>
    <t>A felmérések szerint az egyik megyében 2006-ban a vendéglátóhelyek száma üzletcsoportonként az alábbi volt. Számítsa ki a megoszlási viszonyszámokat!</t>
  </si>
  <si>
    <t xml:space="preserve">Az alábbi táblázatban néhány ország népességszáma (ezer fő) látható 1930-ban és 2005-ben.
a) Számítsa ki, hogy a 2005-ös népesség hányszorosa az 1930-as népességnek.
b) Mekkora volt az évi átlagos relatív változás?
</t>
  </si>
  <si>
    <t>A vérellátás alakulása Magyarországon 2000-2006 között az alábbi táblázatból olvasható ki. Számítsa ki a dinamikus viszonyszámokat!</t>
  </si>
  <si>
    <t>Egy szálloda vendégforgalmának alakulásáról 2000-2006 között az alábbi adatokat ismerjük. Számítsa ki a hiányzó adatokat!</t>
  </si>
  <si>
    <t>A tölgyfakitermelés alakulása Magyarországon 1996 és 2006 közötti alakulását az alábbi táblázat tartalmazza. Számítsa ki a hiányzó adatokat!</t>
  </si>
  <si>
    <t>Láncviszonyszám (Vl)</t>
  </si>
  <si>
    <t>Bázisviszonyszám (Vb)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</si>
</sst>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0" fontId="3" fillId="0" borderId="0" xfId="1" applyNumberFormat="1" applyFont="1"/>
    <xf numFmtId="10" fontId="2" fillId="0" borderId="0" xfId="1" applyNumberFormat="1" applyFont="1"/>
    <xf numFmtId="164" fontId="3" fillId="0" borderId="0" xfId="0" applyNumberFormat="1" applyFont="1"/>
    <xf numFmtId="9" fontId="3" fillId="0" borderId="0" xfId="1" applyFont="1"/>
    <xf numFmtId="164" fontId="2" fillId="0" borderId="0" xfId="0" applyNumberFormat="1" applyFont="1"/>
    <xf numFmtId="10" fontId="2" fillId="0" borderId="0" xfId="1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10" fontId="5" fillId="0" borderId="0" xfId="1" applyNumberFormat="1" applyFont="1"/>
    <xf numFmtId="0" fontId="4" fillId="0" borderId="0" xfId="0" applyFont="1" applyAlignment="1">
      <alignment horizontal="left" vertical="top" wrapText="1"/>
    </xf>
    <xf numFmtId="0" fontId="2" fillId="0" borderId="0" xfId="0" applyFont="1" applyFill="1"/>
    <xf numFmtId="0" fontId="3" fillId="0" borderId="0" xfId="0" applyFont="1" applyFill="1"/>
    <xf numFmtId="10" fontId="3" fillId="0" borderId="0" xfId="1" applyNumberFormat="1" applyFont="1" applyFill="1"/>
    <xf numFmtId="0" fontId="3" fillId="0" borderId="0" xfId="0" applyFont="1" applyAlignment="1">
      <alignment horizontal="right"/>
    </xf>
    <xf numFmtId="10" fontId="3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sqref="A1:G1"/>
    </sheetView>
  </sheetViews>
  <sheetFormatPr defaultRowHeight="15.75" x14ac:dyDescent="0.25"/>
  <cols>
    <col min="1" max="1" width="23" style="11" bestFit="1" customWidth="1"/>
    <col min="2" max="2" width="9.140625" style="11"/>
    <col min="3" max="3" width="9.140625" style="12"/>
    <col min="4" max="4" width="9.140625" style="13"/>
    <col min="5" max="16384" width="9.140625" style="11"/>
  </cols>
  <sheetData>
    <row r="1" spans="1:7" ht="71.25" customHeight="1" x14ac:dyDescent="0.25">
      <c r="A1" s="14" t="s">
        <v>74</v>
      </c>
      <c r="B1" s="14"/>
      <c r="C1" s="14"/>
      <c r="D1" s="14"/>
      <c r="E1" s="14"/>
      <c r="F1" s="14"/>
      <c r="G1" s="14"/>
    </row>
    <row r="3" spans="1:7" x14ac:dyDescent="0.25">
      <c r="A3" s="11" t="s">
        <v>0</v>
      </c>
      <c r="B3" s="11" t="s">
        <v>6</v>
      </c>
      <c r="C3" s="12" t="s">
        <v>65</v>
      </c>
      <c r="D3" s="13" t="s">
        <v>10</v>
      </c>
    </row>
    <row r="4" spans="1:7" x14ac:dyDescent="0.25">
      <c r="A4" s="11" t="s">
        <v>1</v>
      </c>
      <c r="B4" s="11">
        <v>246</v>
      </c>
      <c r="C4" s="12">
        <f>+B4</f>
        <v>246</v>
      </c>
      <c r="D4" s="13">
        <f>+B4/$B$8</f>
        <v>1.9687875150060024E-2</v>
      </c>
    </row>
    <row r="5" spans="1:7" x14ac:dyDescent="0.25">
      <c r="A5" s="11" t="s">
        <v>2</v>
      </c>
      <c r="B5" s="11">
        <v>91</v>
      </c>
      <c r="C5" s="12">
        <f>+C4+B5</f>
        <v>337</v>
      </c>
      <c r="D5" s="13">
        <f t="shared" ref="D5:D8" si="0">+B5/$B$8</f>
        <v>7.2829131652661066E-3</v>
      </c>
    </row>
    <row r="6" spans="1:7" x14ac:dyDescent="0.25">
      <c r="A6" s="11" t="s">
        <v>3</v>
      </c>
      <c r="B6" s="11">
        <v>2650</v>
      </c>
      <c r="C6" s="12">
        <f t="shared" ref="C6:C7" si="1">+C5+B6</f>
        <v>2987</v>
      </c>
      <c r="D6" s="13">
        <f t="shared" si="0"/>
        <v>0.21208483393357344</v>
      </c>
    </row>
    <row r="7" spans="1:7" x14ac:dyDescent="0.25">
      <c r="A7" s="11" t="s">
        <v>4</v>
      </c>
      <c r="B7" s="11">
        <v>9508</v>
      </c>
      <c r="C7" s="12">
        <f t="shared" si="1"/>
        <v>12495</v>
      </c>
      <c r="D7" s="13">
        <f t="shared" si="0"/>
        <v>0.76094437775110046</v>
      </c>
    </row>
    <row r="8" spans="1:7" x14ac:dyDescent="0.25">
      <c r="A8" s="11" t="s">
        <v>5</v>
      </c>
      <c r="B8" s="11">
        <v>12495</v>
      </c>
      <c r="C8" s="12" t="s">
        <v>66</v>
      </c>
      <c r="D8" s="13">
        <f t="shared" si="0"/>
        <v>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sqref="A1:G1"/>
    </sheetView>
  </sheetViews>
  <sheetFormatPr defaultRowHeight="15.75" x14ac:dyDescent="0.25"/>
  <cols>
    <col min="1" max="1" width="5.5703125" style="1" bestFit="1" customWidth="1"/>
    <col min="2" max="2" width="17.42578125" style="1" bestFit="1" customWidth="1"/>
    <col min="3" max="3" width="15.5703125" style="4" customWidth="1"/>
    <col min="4" max="4" width="15.85546875" style="4" customWidth="1"/>
    <col min="5" max="16384" width="9.140625" style="1"/>
  </cols>
  <sheetData>
    <row r="1" spans="1:7" ht="53.25" customHeight="1" x14ac:dyDescent="0.25">
      <c r="A1" s="10" t="s">
        <v>83</v>
      </c>
      <c r="B1" s="10"/>
      <c r="C1" s="10"/>
      <c r="D1" s="10"/>
      <c r="E1" s="10"/>
      <c r="F1" s="10"/>
      <c r="G1" s="10"/>
    </row>
    <row r="3" spans="1:7" ht="33.75" customHeight="1" x14ac:dyDescent="0.25">
      <c r="A3" s="1" t="s">
        <v>58</v>
      </c>
      <c r="B3" s="9" t="s">
        <v>73</v>
      </c>
      <c r="C3" s="8" t="s">
        <v>71</v>
      </c>
      <c r="D3" s="8" t="s">
        <v>72</v>
      </c>
    </row>
    <row r="4" spans="1:7" x14ac:dyDescent="0.25">
      <c r="A4" s="1">
        <v>1996</v>
      </c>
      <c r="B4" s="1">
        <v>980</v>
      </c>
      <c r="C4" s="3">
        <v>1</v>
      </c>
      <c r="D4" s="19" t="s">
        <v>66</v>
      </c>
    </row>
    <row r="5" spans="1:7" x14ac:dyDescent="0.25">
      <c r="A5" s="1">
        <v>1997</v>
      </c>
      <c r="B5" s="2">
        <f>+B4*D5</f>
        <v>1009.008</v>
      </c>
      <c r="C5" s="3">
        <f>+B5/B4</f>
        <v>1.0296000000000001</v>
      </c>
      <c r="D5" s="4">
        <v>1.0296000000000001</v>
      </c>
    </row>
    <row r="6" spans="1:7" x14ac:dyDescent="0.25">
      <c r="A6" s="1">
        <v>1998</v>
      </c>
      <c r="B6" s="2">
        <f>+B4*C6</f>
        <v>1033.018</v>
      </c>
      <c r="C6" s="4">
        <v>1.0541</v>
      </c>
      <c r="D6" s="3">
        <f>+B6/B5</f>
        <v>1.0237956487956488</v>
      </c>
    </row>
    <row r="7" spans="1:7" x14ac:dyDescent="0.25">
      <c r="A7" s="1">
        <v>1999</v>
      </c>
      <c r="B7" s="5">
        <f>+B6*D7</f>
        <v>1089.0075756000001</v>
      </c>
      <c r="C7" s="3">
        <f>+B7/B4</f>
        <v>1.1112322200000002</v>
      </c>
      <c r="D7" s="4">
        <v>1.0542</v>
      </c>
    </row>
    <row r="8" spans="1:7" x14ac:dyDescent="0.25">
      <c r="A8" s="1">
        <v>2000</v>
      </c>
      <c r="B8" s="1">
        <v>1104</v>
      </c>
      <c r="C8" s="3">
        <f>+B8/B4</f>
        <v>1.1265306122448979</v>
      </c>
      <c r="D8" s="3">
        <f>+B8/B7</f>
        <v>1.0137670524392264</v>
      </c>
    </row>
    <row r="9" spans="1:7" x14ac:dyDescent="0.25">
      <c r="A9" s="1">
        <v>2001</v>
      </c>
      <c r="B9" s="2">
        <f>+B4*C9</f>
        <v>1136.0160000000001</v>
      </c>
      <c r="C9" s="4">
        <v>1.1592</v>
      </c>
      <c r="D9" s="3">
        <f t="shared" ref="D9:D11" si="0">+B9/B8</f>
        <v>1.0290000000000001</v>
      </c>
    </row>
    <row r="10" spans="1:7" x14ac:dyDescent="0.25">
      <c r="A10" s="1">
        <v>2002</v>
      </c>
      <c r="B10" s="1">
        <v>1025</v>
      </c>
      <c r="C10" s="3">
        <f>+B10/B4</f>
        <v>1.0459183673469388</v>
      </c>
      <c r="D10" s="3">
        <f t="shared" si="0"/>
        <v>0.90227602428134812</v>
      </c>
    </row>
    <row r="11" spans="1:7" x14ac:dyDescent="0.25">
      <c r="A11" s="1">
        <v>2003</v>
      </c>
      <c r="B11" s="5">
        <f>+B12/D12</f>
        <v>1144.9631449631449</v>
      </c>
      <c r="C11" s="3">
        <f>+B11/B4</f>
        <v>1.1683297397583112</v>
      </c>
      <c r="D11" s="3">
        <f t="shared" si="0"/>
        <v>1.1170372145981902</v>
      </c>
    </row>
    <row r="12" spans="1:7" x14ac:dyDescent="0.25">
      <c r="A12" s="1">
        <v>2004</v>
      </c>
      <c r="B12" s="1">
        <v>1165</v>
      </c>
      <c r="C12" s="3">
        <f>+B12/$B$4</f>
        <v>1.1887755102040816</v>
      </c>
      <c r="D12" s="4">
        <v>1.0175000000000001</v>
      </c>
    </row>
    <row r="13" spans="1:7" x14ac:dyDescent="0.25">
      <c r="A13" s="1">
        <v>2005</v>
      </c>
      <c r="B13" s="1">
        <v>1158</v>
      </c>
      <c r="C13" s="3">
        <f>+B13/$B$4</f>
        <v>1.1816326530612244</v>
      </c>
      <c r="D13" s="3">
        <f>+B13/B12</f>
        <v>0.99399141630901289</v>
      </c>
    </row>
    <row r="14" spans="1:7" x14ac:dyDescent="0.25">
      <c r="A14" s="1">
        <v>2006</v>
      </c>
      <c r="B14" s="2">
        <f>+B4*C14</f>
        <v>1197.952</v>
      </c>
      <c r="C14" s="4">
        <v>1.2223999999999999</v>
      </c>
      <c r="D14" s="3">
        <f>+B14/B13</f>
        <v>1.0345008635578583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sqref="A1:G1"/>
    </sheetView>
  </sheetViews>
  <sheetFormatPr defaultRowHeight="15.75" x14ac:dyDescent="0.25"/>
  <cols>
    <col min="1" max="1" width="17.7109375" style="1" bestFit="1" customWidth="1"/>
    <col min="2" max="2" width="19.140625" style="1" bestFit="1" customWidth="1"/>
    <col min="3" max="3" width="10.140625" style="1" customWidth="1"/>
    <col min="4" max="4" width="11" style="1" customWidth="1"/>
    <col min="5" max="16384" width="9.140625" style="1"/>
  </cols>
  <sheetData>
    <row r="1" spans="1:7" ht="36.75" customHeight="1" x14ac:dyDescent="0.25">
      <c r="A1" s="10" t="s">
        <v>75</v>
      </c>
      <c r="B1" s="10"/>
      <c r="C1" s="10"/>
      <c r="D1" s="10"/>
      <c r="E1" s="10"/>
      <c r="F1" s="10"/>
      <c r="G1" s="10"/>
    </row>
    <row r="3" spans="1:7" x14ac:dyDescent="0.25">
      <c r="A3" s="1" t="s">
        <v>7</v>
      </c>
      <c r="B3" s="1" t="s">
        <v>8</v>
      </c>
      <c r="C3" s="1" t="s">
        <v>9</v>
      </c>
      <c r="D3" s="1" t="s">
        <v>10</v>
      </c>
    </row>
    <row r="4" spans="1:7" x14ac:dyDescent="0.25">
      <c r="A4" s="1" t="s">
        <v>11</v>
      </c>
      <c r="B4" s="1">
        <v>102</v>
      </c>
      <c r="C4" s="1">
        <v>102</v>
      </c>
      <c r="D4" s="7">
        <v>3.0000000000000001E-3</v>
      </c>
    </row>
    <row r="5" spans="1:7" x14ac:dyDescent="0.25">
      <c r="A5" s="1" t="s">
        <v>12</v>
      </c>
      <c r="B5" s="1">
        <v>28335</v>
      </c>
      <c r="C5" s="2">
        <f>+C4+B5</f>
        <v>28437</v>
      </c>
      <c r="D5" s="5">
        <f>+B5/$B$9</f>
        <v>0.93493252383937708</v>
      </c>
    </row>
    <row r="6" spans="1:7" x14ac:dyDescent="0.25">
      <c r="A6" s="1" t="s">
        <v>13</v>
      </c>
      <c r="B6" s="2">
        <f>+C6-C5</f>
        <v>26</v>
      </c>
      <c r="C6" s="1">
        <v>28463</v>
      </c>
      <c r="D6" s="5">
        <f t="shared" ref="D6:D7" si="0">+B6/$B$9</f>
        <v>8.5788761672220943E-4</v>
      </c>
    </row>
    <row r="7" spans="1:7" x14ac:dyDescent="0.25">
      <c r="A7" s="1" t="s">
        <v>14</v>
      </c>
      <c r="B7" s="1">
        <v>1517</v>
      </c>
      <c r="C7" s="2">
        <f>+C6+B7</f>
        <v>29980</v>
      </c>
      <c r="D7" s="5">
        <f t="shared" si="0"/>
        <v>5.0054442867984293E-2</v>
      </c>
    </row>
    <row r="8" spans="1:7" x14ac:dyDescent="0.25">
      <c r="A8" s="1" t="s">
        <v>15</v>
      </c>
      <c r="B8" s="2">
        <f>+C8-C7</f>
        <v>327</v>
      </c>
      <c r="C8" s="1">
        <v>30307</v>
      </c>
      <c r="D8" s="7">
        <v>1.0999999999999999E-2</v>
      </c>
    </row>
    <row r="9" spans="1:7" x14ac:dyDescent="0.25">
      <c r="A9" s="1" t="s">
        <v>5</v>
      </c>
      <c r="B9" s="2">
        <f>SUM(B4:B8)</f>
        <v>30307</v>
      </c>
      <c r="D9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sqref="A1:G1"/>
    </sheetView>
  </sheetViews>
  <sheetFormatPr defaultRowHeight="15.75" x14ac:dyDescent="0.25"/>
  <cols>
    <col min="1" max="1" width="26.5703125" style="1" bestFit="1" customWidth="1"/>
    <col min="2" max="2" width="20" style="1" bestFit="1" customWidth="1"/>
    <col min="3" max="3" width="15.85546875" style="1" bestFit="1" customWidth="1"/>
    <col min="4" max="4" width="25.28515625" style="1" bestFit="1" customWidth="1"/>
    <col min="5" max="16384" width="9.140625" style="1"/>
  </cols>
  <sheetData>
    <row r="1" spans="1:7" ht="57.75" customHeight="1" x14ac:dyDescent="0.25">
      <c r="A1" s="10" t="s">
        <v>76</v>
      </c>
      <c r="B1" s="10"/>
      <c r="C1" s="10"/>
      <c r="D1" s="10"/>
      <c r="E1" s="10"/>
      <c r="F1" s="10"/>
      <c r="G1" s="10"/>
    </row>
    <row r="3" spans="1:7" x14ac:dyDescent="0.25">
      <c r="A3" s="1" t="s">
        <v>16</v>
      </c>
      <c r="B3" s="1" t="s">
        <v>17</v>
      </c>
      <c r="C3" s="2" t="s">
        <v>63</v>
      </c>
      <c r="D3" s="2" t="s">
        <v>64</v>
      </c>
    </row>
    <row r="4" spans="1:7" x14ac:dyDescent="0.25">
      <c r="A4" s="1" t="s">
        <v>18</v>
      </c>
      <c r="B4" s="1">
        <v>32</v>
      </c>
      <c r="C4" s="2">
        <v>2.5</v>
      </c>
      <c r="D4" s="2">
        <f>+C4*B4</f>
        <v>80</v>
      </c>
    </row>
    <row r="5" spans="1:7" x14ac:dyDescent="0.25">
      <c r="A5" s="1" t="s">
        <v>19</v>
      </c>
      <c r="B5" s="1">
        <v>48</v>
      </c>
      <c r="C5" s="2">
        <v>7.5</v>
      </c>
      <c r="D5" s="2">
        <f t="shared" ref="D5:D8" si="0">+C5*B5</f>
        <v>360</v>
      </c>
    </row>
    <row r="6" spans="1:7" x14ac:dyDescent="0.25">
      <c r="A6" s="1" t="s">
        <v>20</v>
      </c>
      <c r="B6" s="1">
        <v>92</v>
      </c>
      <c r="C6" s="2">
        <v>12.5</v>
      </c>
      <c r="D6" s="2">
        <f t="shared" si="0"/>
        <v>1150</v>
      </c>
    </row>
    <row r="7" spans="1:7" x14ac:dyDescent="0.25">
      <c r="A7" s="1" t="s">
        <v>21</v>
      </c>
      <c r="B7" s="1">
        <v>63</v>
      </c>
      <c r="C7" s="2">
        <v>17.5</v>
      </c>
      <c r="D7" s="2">
        <f t="shared" si="0"/>
        <v>1102.5</v>
      </c>
    </row>
    <row r="8" spans="1:7" x14ac:dyDescent="0.25">
      <c r="A8" s="1" t="s">
        <v>22</v>
      </c>
      <c r="B8" s="1">
        <v>15</v>
      </c>
      <c r="C8" s="2">
        <v>22.5</v>
      </c>
      <c r="D8" s="2">
        <f t="shared" si="0"/>
        <v>337.5</v>
      </c>
    </row>
    <row r="9" spans="1:7" x14ac:dyDescent="0.25">
      <c r="A9" s="1" t="s">
        <v>5</v>
      </c>
      <c r="B9" s="1">
        <v>250</v>
      </c>
      <c r="D9" s="2">
        <f>SUM(D4:D8)</f>
        <v>3030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sqref="A1:G1"/>
    </sheetView>
  </sheetViews>
  <sheetFormatPr defaultRowHeight="15.75" x14ac:dyDescent="0.25"/>
  <cols>
    <col min="1" max="1" width="10.85546875" style="1" bestFit="1" customWidth="1"/>
    <col min="2" max="2" width="29.42578125" style="1" bestFit="1" customWidth="1"/>
    <col min="3" max="3" width="27.5703125" style="4" bestFit="1" customWidth="1"/>
    <col min="4" max="16384" width="9.140625" style="1"/>
  </cols>
  <sheetData>
    <row r="1" spans="1:7" ht="39" customHeight="1" x14ac:dyDescent="0.25">
      <c r="A1" s="10" t="s">
        <v>77</v>
      </c>
      <c r="B1" s="10"/>
      <c r="C1" s="10"/>
      <c r="D1" s="10"/>
      <c r="E1" s="10"/>
      <c r="F1" s="10"/>
      <c r="G1" s="10"/>
    </row>
    <row r="3" spans="1:7" x14ac:dyDescent="0.25">
      <c r="A3" s="1" t="s">
        <v>23</v>
      </c>
      <c r="B3" s="1" t="s">
        <v>24</v>
      </c>
      <c r="C3" s="4" t="s">
        <v>68</v>
      </c>
    </row>
    <row r="4" spans="1:7" x14ac:dyDescent="0.25">
      <c r="A4" s="1" t="s">
        <v>25</v>
      </c>
      <c r="B4" s="1">
        <v>32.700000000000003</v>
      </c>
      <c r="C4" s="3">
        <f>+B4/$B$12</f>
        <v>7.6997339235677798E-3</v>
      </c>
    </row>
    <row r="5" spans="1:7" x14ac:dyDescent="0.25">
      <c r="A5" s="1" t="s">
        <v>26</v>
      </c>
      <c r="B5" s="1">
        <v>302.89999999999998</v>
      </c>
      <c r="C5" s="3">
        <f t="shared" ref="C5:C12" si="0">+B5/$B$12</f>
        <v>7.1322611787421414E-2</v>
      </c>
    </row>
    <row r="6" spans="1:7" x14ac:dyDescent="0.25">
      <c r="A6" s="1" t="s">
        <v>27</v>
      </c>
      <c r="B6" s="1">
        <v>616.79999999999995</v>
      </c>
      <c r="C6" s="3">
        <f t="shared" si="0"/>
        <v>0.14523534813628763</v>
      </c>
    </row>
    <row r="7" spans="1:7" x14ac:dyDescent="0.25">
      <c r="A7" s="1" t="s">
        <v>28</v>
      </c>
      <c r="B7" s="1">
        <v>1231.8</v>
      </c>
      <c r="C7" s="3">
        <f t="shared" si="0"/>
        <v>0.29004685770797523</v>
      </c>
    </row>
    <row r="8" spans="1:7" x14ac:dyDescent="0.25">
      <c r="A8" s="1" t="s">
        <v>29</v>
      </c>
      <c r="B8" s="1">
        <v>1615.2</v>
      </c>
      <c r="C8" s="3">
        <f t="shared" si="0"/>
        <v>0.38032447196778829</v>
      </c>
    </row>
    <row r="9" spans="1:7" x14ac:dyDescent="0.25">
      <c r="A9" s="1" t="s">
        <v>30</v>
      </c>
      <c r="B9" s="1">
        <v>348</v>
      </c>
      <c r="C9" s="3">
        <f t="shared" si="0"/>
        <v>8.1942122489345182E-2</v>
      </c>
    </row>
    <row r="10" spans="1:7" x14ac:dyDescent="0.25">
      <c r="A10" s="1" t="s">
        <v>31</v>
      </c>
      <c r="B10" s="1">
        <v>75.099999999999994</v>
      </c>
      <c r="C10" s="3">
        <f t="shared" si="0"/>
        <v>1.7683486778591443E-2</v>
      </c>
    </row>
    <row r="11" spans="1:7" x14ac:dyDescent="0.25">
      <c r="A11" s="1" t="s">
        <v>32</v>
      </c>
      <c r="B11" s="1">
        <v>24.4</v>
      </c>
      <c r="C11" s="3">
        <f t="shared" si="0"/>
        <v>5.7453672090230527E-3</v>
      </c>
    </row>
    <row r="12" spans="1:7" x14ac:dyDescent="0.25">
      <c r="A12" s="1" t="s">
        <v>5</v>
      </c>
      <c r="B12" s="1">
        <v>4246.8999999999996</v>
      </c>
      <c r="C12" s="3">
        <f t="shared" si="0"/>
        <v>1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sqref="A1:H1"/>
    </sheetView>
  </sheetViews>
  <sheetFormatPr defaultRowHeight="15.75" x14ac:dyDescent="0.25"/>
  <cols>
    <col min="1" max="1" width="21.5703125" style="1" bestFit="1" customWidth="1"/>
    <col min="2" max="2" width="8.85546875" style="1" bestFit="1" customWidth="1"/>
    <col min="3" max="3" width="27.5703125" style="1" bestFit="1" customWidth="1"/>
    <col min="4" max="8" width="5.5703125" style="1" bestFit="1" customWidth="1"/>
    <col min="9" max="16384" width="9.140625" style="1"/>
  </cols>
  <sheetData>
    <row r="1" spans="1:8" ht="57.75" customHeight="1" x14ac:dyDescent="0.25">
      <c r="A1" s="10" t="s">
        <v>78</v>
      </c>
      <c r="B1" s="10"/>
      <c r="C1" s="10"/>
      <c r="D1" s="10"/>
      <c r="E1" s="10"/>
      <c r="F1" s="10"/>
      <c r="G1" s="10"/>
      <c r="H1" s="10"/>
    </row>
    <row r="3" spans="1:8" x14ac:dyDescent="0.25">
      <c r="A3" s="1" t="s">
        <v>33</v>
      </c>
      <c r="B3" s="1" t="s">
        <v>69</v>
      </c>
      <c r="C3" s="2" t="s">
        <v>68</v>
      </c>
      <c r="D3" s="1">
        <v>1800</v>
      </c>
      <c r="E3" s="1">
        <v>1850</v>
      </c>
      <c r="F3" s="1">
        <v>1900</v>
      </c>
      <c r="G3" s="1">
        <v>1950</v>
      </c>
      <c r="H3" s="1">
        <v>2000</v>
      </c>
    </row>
    <row r="4" spans="1:8" x14ac:dyDescent="0.25">
      <c r="A4" s="1" t="s">
        <v>34</v>
      </c>
      <c r="B4" s="1">
        <v>106</v>
      </c>
      <c r="C4" s="3">
        <f>+B4/$B$10</f>
        <v>0.13400758533501897</v>
      </c>
      <c r="D4" s="1">
        <v>107</v>
      </c>
      <c r="E4" s="1">
        <v>111</v>
      </c>
      <c r="F4" s="1">
        <v>133</v>
      </c>
      <c r="G4" s="1">
        <v>221</v>
      </c>
      <c r="H4" s="1">
        <v>796</v>
      </c>
    </row>
    <row r="5" spans="1:8" x14ac:dyDescent="0.25">
      <c r="A5" s="1" t="s">
        <v>35</v>
      </c>
      <c r="B5" s="1">
        <v>502</v>
      </c>
      <c r="C5" s="3">
        <f>+B5/$B$10</f>
        <v>0.63463969658659924</v>
      </c>
      <c r="D5" s="1">
        <v>635</v>
      </c>
      <c r="E5" s="1">
        <v>809</v>
      </c>
      <c r="F5" s="1">
        <v>947</v>
      </c>
      <c r="G5" s="1">
        <v>1402</v>
      </c>
      <c r="H5" s="1">
        <v>3680</v>
      </c>
    </row>
    <row r="6" spans="1:8" x14ac:dyDescent="0.25">
      <c r="A6" s="1" t="s">
        <v>36</v>
      </c>
      <c r="B6" s="1">
        <v>163</v>
      </c>
      <c r="C6" s="3">
        <f>+B6/$B$10</f>
        <v>0.20606826801517067</v>
      </c>
      <c r="D6" s="1">
        <v>203</v>
      </c>
      <c r="E6" s="1">
        <v>276</v>
      </c>
      <c r="F6" s="1">
        <v>408</v>
      </c>
      <c r="G6" s="1">
        <v>547</v>
      </c>
      <c r="H6" s="1">
        <v>728</v>
      </c>
    </row>
    <row r="7" spans="1:8" x14ac:dyDescent="0.25">
      <c r="A7" s="1" t="s">
        <v>37</v>
      </c>
      <c r="B7" s="1">
        <v>16</v>
      </c>
      <c r="C7" s="3">
        <f>+B7/$B$10</f>
        <v>2.0227560050568902E-2</v>
      </c>
      <c r="D7" s="1">
        <v>24</v>
      </c>
      <c r="E7" s="1">
        <v>38</v>
      </c>
      <c r="F7" s="1">
        <v>74</v>
      </c>
      <c r="G7" s="1">
        <v>167</v>
      </c>
      <c r="H7" s="1">
        <v>520</v>
      </c>
    </row>
    <row r="8" spans="1:8" x14ac:dyDescent="0.25">
      <c r="A8" s="1" t="s">
        <v>38</v>
      </c>
      <c r="B8" s="1">
        <v>2</v>
      </c>
      <c r="C8" s="3">
        <f>+B8/$B$10</f>
        <v>2.5284450063211127E-3</v>
      </c>
      <c r="D8" s="1">
        <v>7</v>
      </c>
      <c r="E8" s="1">
        <v>26</v>
      </c>
      <c r="F8" s="1">
        <v>82</v>
      </c>
      <c r="G8" s="1">
        <v>172</v>
      </c>
      <c r="H8" s="1">
        <v>316</v>
      </c>
    </row>
    <row r="9" spans="1:8" x14ac:dyDescent="0.25">
      <c r="A9" s="1" t="s">
        <v>39</v>
      </c>
      <c r="B9" s="1">
        <v>2</v>
      </c>
      <c r="C9" s="3">
        <f>+B9/$B$10</f>
        <v>2.5284450063211127E-3</v>
      </c>
      <c r="D9" s="1">
        <v>2</v>
      </c>
      <c r="E9" s="1">
        <v>2</v>
      </c>
      <c r="F9" s="1">
        <v>6</v>
      </c>
      <c r="G9" s="1">
        <v>13</v>
      </c>
      <c r="H9" s="1">
        <v>31</v>
      </c>
    </row>
    <row r="10" spans="1:8" x14ac:dyDescent="0.25">
      <c r="A10" s="1" t="s">
        <v>5</v>
      </c>
      <c r="B10" s="1">
        <f>SUM(B4:B9)</f>
        <v>791</v>
      </c>
      <c r="C10" s="3">
        <f>SUM(C4:C9)</f>
        <v>1</v>
      </c>
      <c r="D10" s="1">
        <f t="shared" ref="D10:H10" si="0">SUM(D4:D9)</f>
        <v>978</v>
      </c>
      <c r="E10" s="1">
        <f t="shared" si="0"/>
        <v>1262</v>
      </c>
      <c r="F10" s="1">
        <f t="shared" si="0"/>
        <v>1650</v>
      </c>
      <c r="G10" s="1">
        <f t="shared" si="0"/>
        <v>2522</v>
      </c>
      <c r="H10" s="1">
        <f t="shared" si="0"/>
        <v>6071</v>
      </c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G1"/>
    </sheetView>
  </sheetViews>
  <sheetFormatPr defaultRowHeight="15.75" x14ac:dyDescent="0.25"/>
  <cols>
    <col min="1" max="1" width="10.28515625" style="1" bestFit="1" customWidth="1"/>
    <col min="2" max="2" width="21.42578125" style="1" bestFit="1" customWidth="1"/>
    <col min="3" max="3" width="27.5703125" style="1" bestFit="1" customWidth="1"/>
    <col min="4" max="16384" width="9.140625" style="1"/>
  </cols>
  <sheetData>
    <row r="1" spans="1:7" ht="53.25" customHeight="1" x14ac:dyDescent="0.25">
      <c r="A1" s="10" t="s">
        <v>79</v>
      </c>
      <c r="B1" s="10"/>
      <c r="C1" s="10"/>
      <c r="D1" s="10"/>
      <c r="E1" s="10"/>
      <c r="F1" s="10"/>
      <c r="G1" s="10"/>
    </row>
    <row r="3" spans="1:7" x14ac:dyDescent="0.25">
      <c r="A3" s="1" t="s">
        <v>40</v>
      </c>
      <c r="B3" s="1" t="s">
        <v>41</v>
      </c>
      <c r="C3" s="2" t="s">
        <v>68</v>
      </c>
    </row>
    <row r="4" spans="1:7" x14ac:dyDescent="0.25">
      <c r="A4" s="1" t="s">
        <v>42</v>
      </c>
      <c r="B4" s="1">
        <v>437</v>
      </c>
      <c r="C4" s="3">
        <f>+B4/$B$8</f>
        <v>0.40841121495327104</v>
      </c>
    </row>
    <row r="5" spans="1:7" x14ac:dyDescent="0.25">
      <c r="A5" s="1" t="s">
        <v>43</v>
      </c>
      <c r="B5" s="1">
        <v>217</v>
      </c>
      <c r="C5" s="3">
        <f t="shared" ref="C5:C7" si="0">+B5/$B$8</f>
        <v>0.202803738317757</v>
      </c>
    </row>
    <row r="6" spans="1:7" x14ac:dyDescent="0.25">
      <c r="A6" s="1" t="s">
        <v>44</v>
      </c>
      <c r="B6" s="1">
        <v>238</v>
      </c>
      <c r="C6" s="3">
        <f t="shared" si="0"/>
        <v>0.22242990654205608</v>
      </c>
    </row>
    <row r="7" spans="1:7" x14ac:dyDescent="0.25">
      <c r="A7" s="1" t="s">
        <v>45</v>
      </c>
      <c r="B7" s="1">
        <v>178</v>
      </c>
      <c r="C7" s="3">
        <f t="shared" si="0"/>
        <v>0.16635514018691588</v>
      </c>
    </row>
    <row r="8" spans="1:7" x14ac:dyDescent="0.25">
      <c r="B8" s="2">
        <f>SUM(B4:B7)</f>
        <v>1070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sqref="A1:G1"/>
    </sheetView>
  </sheetViews>
  <sheetFormatPr defaultRowHeight="15.75" x14ac:dyDescent="0.25"/>
  <cols>
    <col min="1" max="1" width="14.28515625" style="1" bestFit="1" customWidth="1"/>
    <col min="2" max="3" width="6.7109375" style="1" bestFit="1" customWidth="1"/>
    <col min="4" max="4" width="13.7109375" style="2" bestFit="1" customWidth="1"/>
    <col min="5" max="5" width="30" style="3" bestFit="1" customWidth="1"/>
    <col min="6" max="16384" width="9.140625" style="1"/>
  </cols>
  <sheetData>
    <row r="1" spans="1:7" ht="53.25" customHeight="1" x14ac:dyDescent="0.25">
      <c r="A1" s="10" t="s">
        <v>80</v>
      </c>
      <c r="B1" s="10"/>
      <c r="C1" s="10"/>
      <c r="D1" s="10"/>
      <c r="E1" s="10"/>
      <c r="F1" s="10"/>
      <c r="G1" s="10"/>
    </row>
    <row r="3" spans="1:7" s="15" customFormat="1" x14ac:dyDescent="0.25">
      <c r="A3" s="15" t="s">
        <v>46</v>
      </c>
      <c r="B3" s="15">
        <v>1930</v>
      </c>
      <c r="C3" s="15">
        <v>2005</v>
      </c>
      <c r="D3" s="16" t="s">
        <v>67</v>
      </c>
      <c r="E3" s="17" t="s">
        <v>70</v>
      </c>
    </row>
    <row r="4" spans="1:7" x14ac:dyDescent="0.25">
      <c r="A4" s="1" t="s">
        <v>47</v>
      </c>
      <c r="B4" s="1">
        <v>6684</v>
      </c>
      <c r="C4" s="1">
        <v>8185</v>
      </c>
      <c r="D4" s="2">
        <f>+C4/B4</f>
        <v>1.2245661280670257</v>
      </c>
      <c r="E4" s="3">
        <f>+D4^(1/75)</f>
        <v>1.0027048060730657</v>
      </c>
    </row>
    <row r="5" spans="1:7" x14ac:dyDescent="0.25">
      <c r="A5" s="1" t="s">
        <v>48</v>
      </c>
      <c r="B5" s="1">
        <v>8076</v>
      </c>
      <c r="C5" s="1">
        <v>10364</v>
      </c>
      <c r="D5" s="2">
        <f t="shared" ref="D5:D14" si="0">+C5/B5</f>
        <v>1.2833085685983161</v>
      </c>
      <c r="E5" s="3">
        <f t="shared" ref="E5:E14" si="1">+D5^(1/75)</f>
        <v>1.003331424397145</v>
      </c>
    </row>
    <row r="6" spans="1:7" x14ac:dyDescent="0.25">
      <c r="A6" s="1" t="s">
        <v>49</v>
      </c>
      <c r="B6" s="1">
        <v>3542</v>
      </c>
      <c r="C6" s="1">
        <v>5432</v>
      </c>
      <c r="D6" s="2">
        <f t="shared" si="0"/>
        <v>1.5335968379446641</v>
      </c>
      <c r="E6" s="3">
        <f t="shared" si="1"/>
        <v>1.0057178294191524</v>
      </c>
    </row>
    <row r="7" spans="1:7" x14ac:dyDescent="0.25">
      <c r="A7" s="1" t="s">
        <v>50</v>
      </c>
      <c r="B7" s="1">
        <v>3449</v>
      </c>
      <c r="C7" s="1">
        <v>5223</v>
      </c>
      <c r="D7" s="2">
        <f t="shared" si="0"/>
        <v>1.5143519860829227</v>
      </c>
      <c r="E7" s="3">
        <f t="shared" si="1"/>
        <v>1.0055485044548271</v>
      </c>
    </row>
    <row r="8" spans="1:7" x14ac:dyDescent="0.25">
      <c r="A8" s="1" t="s">
        <v>51</v>
      </c>
      <c r="B8" s="1">
        <v>41150</v>
      </c>
      <c r="C8" s="1">
        <v>62947</v>
      </c>
      <c r="D8" s="2">
        <f t="shared" si="0"/>
        <v>1.529696233292831</v>
      </c>
      <c r="E8" s="3">
        <f t="shared" si="1"/>
        <v>1.0056836801723905</v>
      </c>
    </row>
    <row r="9" spans="1:7" x14ac:dyDescent="0.25">
      <c r="A9" s="1" t="s">
        <v>52</v>
      </c>
      <c r="B9" s="1">
        <v>6367</v>
      </c>
      <c r="C9" s="1">
        <v>10668</v>
      </c>
      <c r="D9" s="2">
        <f t="shared" si="0"/>
        <v>1.6755143709753415</v>
      </c>
      <c r="E9" s="3">
        <f t="shared" si="1"/>
        <v>1.0069053353735393</v>
      </c>
    </row>
    <row r="10" spans="1:7" x14ac:dyDescent="0.25">
      <c r="A10" s="1" t="s">
        <v>53</v>
      </c>
      <c r="B10" s="1">
        <v>7884</v>
      </c>
      <c r="C10" s="1">
        <v>16407</v>
      </c>
      <c r="D10" s="2">
        <f t="shared" si="0"/>
        <v>2.0810502283105023</v>
      </c>
      <c r="E10" s="3">
        <f t="shared" si="1"/>
        <v>1.0098195341040259</v>
      </c>
    </row>
    <row r="11" spans="1:7" x14ac:dyDescent="0.25">
      <c r="A11" s="1" t="s">
        <v>54</v>
      </c>
      <c r="B11" s="1">
        <v>8649</v>
      </c>
      <c r="C11" s="1">
        <v>10007</v>
      </c>
      <c r="D11" s="2">
        <f t="shared" si="0"/>
        <v>1.157012371372413</v>
      </c>
      <c r="E11" s="3">
        <f t="shared" si="1"/>
        <v>1.0019464404043783</v>
      </c>
    </row>
    <row r="12" spans="1:7" x14ac:dyDescent="0.25">
      <c r="A12" s="1" t="s">
        <v>55</v>
      </c>
      <c r="B12" s="1">
        <v>40293</v>
      </c>
      <c r="C12" s="1">
        <v>58103</v>
      </c>
      <c r="D12" s="2">
        <f t="shared" si="0"/>
        <v>1.4420122601940784</v>
      </c>
      <c r="E12" s="3">
        <f t="shared" si="1"/>
        <v>1.0048924563858186</v>
      </c>
    </row>
    <row r="13" spans="1:7" x14ac:dyDescent="0.25">
      <c r="A13" s="1" t="s">
        <v>56</v>
      </c>
      <c r="B13" s="1">
        <v>14141</v>
      </c>
      <c r="C13" s="1">
        <v>22330</v>
      </c>
      <c r="D13" s="2">
        <f t="shared" si="0"/>
        <v>1.5790962449614596</v>
      </c>
      <c r="E13" s="3">
        <f t="shared" si="1"/>
        <v>1.0061099592700209</v>
      </c>
    </row>
    <row r="14" spans="1:7" x14ac:dyDescent="0.25">
      <c r="A14" s="1" t="s">
        <v>57</v>
      </c>
      <c r="B14" s="1">
        <v>23445</v>
      </c>
      <c r="C14" s="1">
        <v>40341</v>
      </c>
      <c r="D14" s="2">
        <f t="shared" si="0"/>
        <v>1.7206653870761357</v>
      </c>
      <c r="E14" s="3">
        <f t="shared" si="1"/>
        <v>1.0072623917662518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sqref="A1:G1"/>
    </sheetView>
  </sheetViews>
  <sheetFormatPr defaultRowHeight="15.75" x14ac:dyDescent="0.25"/>
  <cols>
    <col min="1" max="1" width="5.5703125" style="1" bestFit="1" customWidth="1"/>
    <col min="2" max="2" width="41.5703125" style="1" bestFit="1" customWidth="1"/>
    <col min="3" max="3" width="22.140625" style="1" bestFit="1" customWidth="1"/>
    <col min="4" max="4" width="20.85546875" style="1" bestFit="1" customWidth="1"/>
    <col min="5" max="16384" width="9.140625" style="1"/>
  </cols>
  <sheetData>
    <row r="1" spans="1:7" ht="53.25" customHeight="1" x14ac:dyDescent="0.25">
      <c r="A1" s="10" t="s">
        <v>81</v>
      </c>
      <c r="B1" s="10"/>
      <c r="C1" s="10"/>
      <c r="D1" s="10"/>
      <c r="E1" s="10"/>
      <c r="F1" s="10"/>
      <c r="G1" s="10"/>
    </row>
    <row r="3" spans="1:7" x14ac:dyDescent="0.25">
      <c r="A3" s="1" t="s">
        <v>58</v>
      </c>
      <c r="B3" s="1" t="s">
        <v>59</v>
      </c>
      <c r="C3" s="2" t="s">
        <v>85</v>
      </c>
      <c r="D3" s="2" t="s">
        <v>84</v>
      </c>
    </row>
    <row r="4" spans="1:7" x14ac:dyDescent="0.25">
      <c r="A4" s="1">
        <v>2000</v>
      </c>
      <c r="B4" s="1">
        <v>484</v>
      </c>
      <c r="C4" s="3">
        <f>+B4/$B$4</f>
        <v>1</v>
      </c>
      <c r="D4" s="18" t="s">
        <v>66</v>
      </c>
    </row>
    <row r="5" spans="1:7" x14ac:dyDescent="0.25">
      <c r="A5" s="1">
        <v>2001</v>
      </c>
      <c r="B5" s="1">
        <v>491</v>
      </c>
      <c r="C5" s="3">
        <f t="shared" ref="C5:C10" si="0">+B5/$B$4</f>
        <v>1.0144628099173554</v>
      </c>
      <c r="D5" s="3">
        <f>+B5/B4</f>
        <v>1.0144628099173554</v>
      </c>
    </row>
    <row r="6" spans="1:7" x14ac:dyDescent="0.25">
      <c r="A6" s="1">
        <v>2002</v>
      </c>
      <c r="B6" s="1">
        <v>474</v>
      </c>
      <c r="C6" s="3">
        <f t="shared" si="0"/>
        <v>0.97933884297520657</v>
      </c>
      <c r="D6" s="3">
        <f t="shared" ref="D6:D10" si="1">+B6/B5</f>
        <v>0.96537678207739308</v>
      </c>
    </row>
    <row r="7" spans="1:7" x14ac:dyDescent="0.25">
      <c r="A7" s="1">
        <v>2003</v>
      </c>
      <c r="B7" s="1">
        <v>502</v>
      </c>
      <c r="C7" s="3">
        <f t="shared" si="0"/>
        <v>1.0371900826446281</v>
      </c>
      <c r="D7" s="3">
        <f t="shared" si="1"/>
        <v>1.0590717299578059</v>
      </c>
    </row>
    <row r="8" spans="1:7" x14ac:dyDescent="0.25">
      <c r="A8" s="1">
        <v>2004</v>
      </c>
      <c r="B8" s="1">
        <v>508</v>
      </c>
      <c r="C8" s="3">
        <f t="shared" si="0"/>
        <v>1.0495867768595042</v>
      </c>
      <c r="D8" s="3">
        <f t="shared" si="1"/>
        <v>1.0119521912350598</v>
      </c>
    </row>
    <row r="9" spans="1:7" x14ac:dyDescent="0.25">
      <c r="A9" s="1">
        <v>2005</v>
      </c>
      <c r="B9" s="1">
        <v>492</v>
      </c>
      <c r="C9" s="3">
        <f t="shared" si="0"/>
        <v>1.0165289256198347</v>
      </c>
      <c r="D9" s="3">
        <f t="shared" si="1"/>
        <v>0.96850393700787396</v>
      </c>
    </row>
    <row r="10" spans="1:7" x14ac:dyDescent="0.25">
      <c r="A10" s="1">
        <v>2006</v>
      </c>
      <c r="B10" s="1">
        <v>777</v>
      </c>
      <c r="C10" s="3">
        <f t="shared" si="0"/>
        <v>1.6053719008264462</v>
      </c>
      <c r="D10" s="3">
        <f t="shared" si="1"/>
        <v>1.5792682926829269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sqref="A1:G1"/>
    </sheetView>
  </sheetViews>
  <sheetFormatPr defaultRowHeight="15.75" x14ac:dyDescent="0.25"/>
  <cols>
    <col min="1" max="1" width="5.5703125" style="1" bestFit="1" customWidth="1"/>
    <col min="2" max="2" width="36.5703125" style="4" bestFit="1" customWidth="1"/>
    <col min="3" max="3" width="35.7109375" style="6" bestFit="1" customWidth="1"/>
    <col min="4" max="16384" width="9.140625" style="1"/>
  </cols>
  <sheetData>
    <row r="1" spans="1:7" ht="53.25" customHeight="1" x14ac:dyDescent="0.25">
      <c r="A1" s="10" t="s">
        <v>82</v>
      </c>
      <c r="B1" s="10"/>
      <c r="C1" s="10"/>
      <c r="D1" s="10"/>
      <c r="E1" s="10"/>
      <c r="F1" s="10"/>
      <c r="G1" s="10"/>
    </row>
    <row r="3" spans="1:7" x14ac:dyDescent="0.25">
      <c r="A3" s="1" t="s">
        <v>58</v>
      </c>
      <c r="B3" s="4" t="s">
        <v>60</v>
      </c>
      <c r="C3" s="6" t="s">
        <v>61</v>
      </c>
    </row>
    <row r="4" spans="1:7" x14ac:dyDescent="0.25">
      <c r="A4" s="1">
        <v>2000</v>
      </c>
      <c r="B4" s="4" t="s">
        <v>62</v>
      </c>
      <c r="C4" s="6">
        <v>1</v>
      </c>
    </row>
    <row r="5" spans="1:7" x14ac:dyDescent="0.25">
      <c r="A5" s="1">
        <v>2001</v>
      </c>
      <c r="B5" s="4">
        <v>0.03</v>
      </c>
      <c r="C5" s="3">
        <f>+C4*(1+B5)</f>
        <v>1.03</v>
      </c>
    </row>
    <row r="6" spans="1:7" x14ac:dyDescent="0.25">
      <c r="A6" s="1">
        <v>2002</v>
      </c>
      <c r="B6" s="4">
        <v>0.02</v>
      </c>
      <c r="C6" s="3">
        <f>+C5*(1+B6)</f>
        <v>1.0506</v>
      </c>
    </row>
    <row r="7" spans="1:7" x14ac:dyDescent="0.25">
      <c r="A7" s="1">
        <v>2003</v>
      </c>
      <c r="B7" s="4">
        <v>0</v>
      </c>
      <c r="C7" s="3">
        <f t="shared" ref="C7:C10" si="0">+C6*(1+B7)</f>
        <v>1.0506</v>
      </c>
    </row>
    <row r="8" spans="1:7" x14ac:dyDescent="0.25">
      <c r="A8" s="1">
        <v>2004</v>
      </c>
      <c r="B8" s="4">
        <v>-0.01</v>
      </c>
      <c r="C8" s="3">
        <f>+C7*(1+B8)</f>
        <v>1.0400940000000001</v>
      </c>
    </row>
    <row r="9" spans="1:7" x14ac:dyDescent="0.25">
      <c r="A9" s="1">
        <v>2005</v>
      </c>
      <c r="B9" s="4">
        <v>0.02</v>
      </c>
      <c r="C9" s="3">
        <f t="shared" si="0"/>
        <v>1.0608958800000001</v>
      </c>
    </row>
    <row r="10" spans="1:7" x14ac:dyDescent="0.25">
      <c r="A10" s="1">
        <v>2006</v>
      </c>
      <c r="B10" s="4">
        <v>1.4999999999999999E-2</v>
      </c>
      <c r="C10" s="3">
        <f t="shared" si="0"/>
        <v>1.0768093182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1f</vt:lpstr>
      <vt:lpstr>2f</vt:lpstr>
      <vt:lpstr>3f</vt:lpstr>
      <vt:lpstr>4f</vt:lpstr>
      <vt:lpstr>5f</vt:lpstr>
      <vt:lpstr>6f</vt:lpstr>
      <vt:lpstr>7f</vt:lpstr>
      <vt:lpstr>8f</vt:lpstr>
      <vt:lpstr>9f</vt:lpstr>
      <vt:lpstr>10f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Admin</cp:lastModifiedBy>
  <dcterms:created xsi:type="dcterms:W3CDTF">2018-03-05T11:35:00Z</dcterms:created>
  <dcterms:modified xsi:type="dcterms:W3CDTF">2018-03-11T14:19:14Z</dcterms:modified>
</cp:coreProperties>
</file>