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1f" sheetId="2" r:id="rId1"/>
    <sheet name="2f" sheetId="1" r:id="rId2"/>
    <sheet name="3f" sheetId="3" r:id="rId3"/>
    <sheet name="4f" sheetId="4" r:id="rId4"/>
    <sheet name="5f" sheetId="5" r:id="rId5"/>
    <sheet name="6f" sheetId="6" r:id="rId6"/>
    <sheet name="7f" sheetId="7" r:id="rId7"/>
  </sheets>
  <calcPr calcId="144525"/>
</workbook>
</file>

<file path=xl/calcChain.xml><?xml version="1.0" encoding="utf-8"?>
<calcChain xmlns="http://schemas.openxmlformats.org/spreadsheetml/2006/main">
  <c r="D13" i="4" l="1"/>
  <c r="D14" i="7"/>
  <c r="C14" i="7"/>
  <c r="D5" i="7"/>
  <c r="D6" i="7"/>
  <c r="D7" i="7"/>
  <c r="D8" i="7"/>
  <c r="D9" i="7"/>
  <c r="D10" i="7"/>
  <c r="D11" i="7"/>
  <c r="D12" i="7"/>
  <c r="D4" i="7"/>
  <c r="C4" i="7"/>
  <c r="C5" i="7"/>
  <c r="C6" i="7"/>
  <c r="C7" i="7"/>
  <c r="C8" i="7"/>
  <c r="C9" i="7"/>
  <c r="C10" i="7"/>
  <c r="C11" i="7"/>
  <c r="C12" i="7"/>
  <c r="C3" i="7"/>
  <c r="C9" i="6"/>
  <c r="C7" i="6"/>
  <c r="B5" i="6"/>
  <c r="B18" i="5"/>
  <c r="B15" i="5"/>
  <c r="B12" i="5"/>
  <c r="D5" i="5"/>
  <c r="D6" i="5"/>
  <c r="D7" i="5"/>
  <c r="D8" i="5"/>
  <c r="D9" i="5"/>
  <c r="D4" i="5"/>
  <c r="C4" i="5"/>
  <c r="C5" i="5"/>
  <c r="C6" i="5"/>
  <c r="C7" i="5"/>
  <c r="C8" i="5"/>
  <c r="C9" i="5"/>
  <c r="C3" i="5"/>
  <c r="C13" i="4"/>
  <c r="C12" i="4"/>
  <c r="D5" i="4"/>
  <c r="D6" i="4"/>
  <c r="D7" i="4"/>
  <c r="D8" i="4"/>
  <c r="D9" i="4"/>
  <c r="D10" i="4"/>
  <c r="D4" i="4"/>
  <c r="C4" i="4"/>
  <c r="C5" i="4"/>
  <c r="C6" i="4"/>
  <c r="C7" i="4"/>
  <c r="C8" i="4"/>
  <c r="C9" i="4"/>
  <c r="C10" i="4"/>
  <c r="C3" i="4"/>
  <c r="C13" i="3"/>
  <c r="C12" i="3"/>
  <c r="D5" i="3"/>
  <c r="D6" i="3"/>
  <c r="D7" i="3"/>
  <c r="D8" i="3"/>
  <c r="D4" i="3"/>
  <c r="C4" i="3"/>
  <c r="C5" i="3"/>
  <c r="C6" i="3"/>
  <c r="C7" i="3"/>
  <c r="C8" i="3"/>
  <c r="C3" i="3"/>
  <c r="C8" i="2"/>
  <c r="C5" i="2"/>
  <c r="C6" i="2"/>
  <c r="C7" i="2"/>
  <c r="C4" i="2"/>
  <c r="B8" i="2"/>
  <c r="E5" i="1"/>
  <c r="E6" i="1"/>
  <c r="E7" i="1"/>
  <c r="E8" i="1"/>
  <c r="E9" i="1"/>
  <c r="E10" i="1"/>
  <c r="E11" i="1"/>
  <c r="E12" i="1"/>
  <c r="E13" i="1"/>
  <c r="E4" i="1"/>
  <c r="D5" i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<sst xmlns="http://schemas.openxmlformats.org/spreadsheetml/2006/main" count="66" uniqueCount="53">
  <si>
    <t>Összesen</t>
  </si>
  <si>
    <t>Év</t>
  </si>
  <si>
    <t xml:space="preserve"> - </t>
  </si>
  <si>
    <t>Megoszlási viszonyszám (%)</t>
  </si>
  <si>
    <t>Láncviszonyszám (Vl)</t>
  </si>
  <si>
    <t>Bázisviszonyszám (Vb)</t>
  </si>
  <si>
    <t>Népesség (ezer fő)</t>
  </si>
  <si>
    <t>férfi</t>
  </si>
  <si>
    <t>nő</t>
  </si>
  <si>
    <t>Bázisviszonyszám (%)
bázisév=1941</t>
  </si>
  <si>
    <t>Vásárlási összeg (Ft)</t>
  </si>
  <si>
    <t>Hallgatók száma (fi)</t>
  </si>
  <si>
    <t>0-400</t>
  </si>
  <si>
    <t>401-800</t>
  </si>
  <si>
    <t>801-1200</t>
  </si>
  <si>
    <t>1201-1600</t>
  </si>
  <si>
    <t>Vállalkozások száma (db)</t>
  </si>
  <si>
    <t>Számítsd ki az évi átlagos relatív változást a 2001-2005 időszakra!</t>
  </si>
  <si>
    <t>Vl átlag</t>
  </si>
  <si>
    <t>Az évi átlagos relatív csökkenés mértéke</t>
  </si>
  <si>
    <t>Készülékek száma (ezer db)</t>
  </si>
  <si>
    <t>Bázisviszonyszámok (Vb)</t>
  </si>
  <si>
    <t>Láncviszonyszámok (Vl)</t>
  </si>
  <si>
    <t>Bázisviszonyszámok (Vb)
bázisév=1996</t>
  </si>
  <si>
    <t>Évi átlagos relatív változás:</t>
  </si>
  <si>
    <t>Évi átlagos abszolút változás:</t>
  </si>
  <si>
    <t>b) 2012-ben átlagosan mennyi pénz volt a vállalat bankszámláján?</t>
  </si>
  <si>
    <t>Pénzösszeg (tízezer EUR)</t>
  </si>
  <si>
    <t xml:space="preserve">Egy vállalat bankszámláján lévő pénz az egyes években január elsején (tízezer EUR) az alábbi táblázatból olvasható ki.
a) Határozd meg a bázisviszonyszámokat 2010-es bázissal, valamint a láncviszonyszámokat!
</t>
  </si>
  <si>
    <t xml:space="preserve">c) A 2011 január elsejét követő 5 évben átlagosan mennyi pénz volt a vállalat bankszámláján?
</t>
  </si>
  <si>
    <t>tízezer EUR</t>
  </si>
  <si>
    <t xml:space="preserve">d) Évente átlagosan mennyivel változott a vállalat pénzvagyona? </t>
  </si>
  <si>
    <t>Az évi átlagos növekedés: 16,5%</t>
  </si>
  <si>
    <t>A Ramada szálloda 2016-os vendégforgalmáról tudjuk a következőket.
Határozd meg a teljes hotelre vonatkozóan az egy vendégéjszakára jutó szállás díjat és az egy vendégre jutó vendégéjszakák számát!</t>
  </si>
  <si>
    <t>Vendégek származási országa szerint</t>
  </si>
  <si>
    <t>Vendégéjszakák száma (éj)</t>
  </si>
  <si>
    <t>Egy vendégéjszakára jutó szállás díja (EUR/éj)</t>
  </si>
  <si>
    <t>Egy vendégre jutó vendégéjszakák száma (éj/fő)</t>
  </si>
  <si>
    <t>Külföldi</t>
  </si>
  <si>
    <t>Egy vendégéjszakára jutó szállás díja:</t>
  </si>
  <si>
    <t>EUR/éj</t>
  </si>
  <si>
    <t>Egy vendégre jutó vendégéjszakák száma:</t>
  </si>
  <si>
    <t>éj/fő</t>
  </si>
  <si>
    <t>Turisták száma (millió fő)</t>
  </si>
  <si>
    <t>A fejlődés átlagos üteme:</t>
  </si>
  <si>
    <t>db</t>
  </si>
  <si>
    <t>A hallgatók megoszlása édességvásárlásra költött heti összeg alapján az alábbi táblázatban található. Számítsa ki a megoszlási viszonyszámokat! Az adatokból készítsen diagramot!</t>
  </si>
  <si>
    <t>Magyarország népességének alakulását vizsgálva az alábbi adatok ismertek:
Számítsa ki a férfiak és nők számának változásátm1941-hez viszonyítva! Ábrázold az adatokat diagram segítségével!</t>
  </si>
  <si>
    <t xml:space="preserve">A külföldi érdekeltségű vállalkozások száma Magyarországon 2000-2005 között adottak,
elemezzük a vállalkozások számának változását viszonyszámokkal! Ábrázold az adatokat diagram segítségével!
</t>
  </si>
  <si>
    <t>A Magyarországon gyártott tévékészülékek számát az alábbi táblázatban találjuk. 
a) Számítsuk ki a bázis és láncindexeket (bázisév: 1996)
b) Mekkora volt az évi átlagos és relatív változás?
c) Ábrázold az adatokat diagram segítségével!</t>
  </si>
  <si>
    <t>e) Ábrázold az adatokat diagram segítségével!</t>
  </si>
  <si>
    <t>Belföldi</t>
  </si>
  <si>
    <t>A Magyarországra érkező külföldi turisták számának alakulása az alábbi táblázatból olvasható ki.
a) Állapítsd meg az idősor típusát!
b) Határozd meg a bázisviszonyszámokat, valamint a láncviszonyszámokat!
c) Állapítsd meg a fejlődés átlagos ütemét!
d) Ábrázold az adatokat diagram segítségével!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</si>
</sst>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0" fontId="2" fillId="0" borderId="0" xfId="1" applyNumberFormat="1" applyFont="1"/>
    <xf numFmtId="0" fontId="3" fillId="0" borderId="0" xfId="0" applyFont="1"/>
    <xf numFmtId="10" fontId="3" fillId="0" borderId="0" xfId="1" applyNumberFormat="1" applyFont="1"/>
    <xf numFmtId="0" fontId="3" fillId="0" borderId="0" xfId="0" applyFont="1" applyAlignment="1">
      <alignment wrapText="1"/>
    </xf>
    <xf numFmtId="10" fontId="3" fillId="0" borderId="0" xfId="1" applyNumberFormat="1" applyFont="1" applyAlignment="1">
      <alignment wrapText="1"/>
    </xf>
    <xf numFmtId="0" fontId="3" fillId="0" borderId="0" xfId="0" applyFont="1" applyFill="1"/>
    <xf numFmtId="10" fontId="3" fillId="0" borderId="0" xfId="1" applyNumberFormat="1" applyFont="1" applyFill="1"/>
    <xf numFmtId="164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3" fillId="0" borderId="0" xfId="1" applyNumberFormat="1" applyFont="1"/>
    <xf numFmtId="2" fontId="3" fillId="0" borderId="0" xfId="0" applyNumberFormat="1" applyFont="1"/>
    <xf numFmtId="0" fontId="3" fillId="0" borderId="0" xfId="0" applyFont="1" applyAlignment="1"/>
    <xf numFmtId="0" fontId="3" fillId="0" borderId="0" xfId="0" applyNumberFormat="1" applyFont="1"/>
    <xf numFmtId="0" fontId="3" fillId="0" borderId="0" xfId="0" applyNumberFormat="1" applyFont="1" applyAlignment="1">
      <alignment wrapText="1"/>
    </xf>
    <xf numFmtId="2" fontId="2" fillId="0" borderId="0" xfId="1" applyNumberFormat="1" applyFont="1"/>
    <xf numFmtId="0" fontId="2" fillId="0" borderId="0" xfId="0" applyNumberFormat="1" applyFont="1"/>
    <xf numFmtId="2" fontId="2" fillId="0" borderId="0" xfId="0" applyNumberFormat="1" applyFont="1"/>
    <xf numFmtId="165" fontId="3" fillId="0" borderId="0" xfId="0" applyNumberFormat="1" applyFont="1" applyFill="1"/>
    <xf numFmtId="165" fontId="3" fillId="0" borderId="0" xfId="0" applyNumberFormat="1" applyFont="1"/>
    <xf numFmtId="10" fontId="2" fillId="0" borderId="0" xfId="1" applyNumberFormat="1" applyFont="1" applyFill="1"/>
    <xf numFmtId="0" fontId="2" fillId="0" borderId="0" xfId="0" applyFont="1" applyFill="1" applyAlignment="1">
      <alignment horizontal="right"/>
    </xf>
    <xf numFmtId="0" fontId="2" fillId="0" borderId="0" xfId="1" applyNumberFormat="1" applyFont="1"/>
    <xf numFmtId="9" fontId="2" fillId="0" borderId="0" xfId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10" fontId="3" fillId="0" borderId="0" xfId="1" applyNumberFormat="1" applyFont="1" applyAlignment="1">
      <alignment horizontal="center" wrapText="1"/>
    </xf>
    <xf numFmtId="10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'1f'!$B$3</c:f>
              <c:strCache>
                <c:ptCount val="1"/>
                <c:pt idx="0">
                  <c:v>Hallgatók száma (fi)</c:v>
                </c:pt>
              </c:strCache>
            </c:strRef>
          </c:tx>
          <c:dLbls>
            <c:numFmt formatCode="0.00%" sourceLinked="0"/>
            <c:txPr>
              <a:bodyPr/>
              <a:lstStyle/>
              <a:p>
                <a:pPr>
                  <a:defRPr sz="1100" b="1">
                    <a:effectLst>
                      <a:glow rad="127000">
                        <a:sysClr val="window" lastClr="FFFFFF">
                          <a:alpha val="92000"/>
                        </a:sysClr>
                      </a:glow>
                    </a:effectLst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'1f'!$A$4:$A$7</c:f>
              <c:strCache>
                <c:ptCount val="4"/>
                <c:pt idx="0">
                  <c:v>0-400</c:v>
                </c:pt>
                <c:pt idx="1">
                  <c:v>401-800</c:v>
                </c:pt>
                <c:pt idx="2">
                  <c:v>801-1200</c:v>
                </c:pt>
                <c:pt idx="3">
                  <c:v>1201-1600</c:v>
                </c:pt>
              </c:strCache>
            </c:strRef>
          </c:cat>
          <c:val>
            <c:numRef>
              <c:f>'1f'!$B$4:$B$7</c:f>
              <c:numCache>
                <c:formatCode>General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26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'2f'!$B$3</c:f>
              <c:strCache>
                <c:ptCount val="1"/>
                <c:pt idx="0">
                  <c:v>férfi</c:v>
                </c:pt>
              </c:strCache>
            </c:strRef>
          </c:tx>
          <c:marker>
            <c:symbol val="none"/>
          </c:marker>
          <c:cat>
            <c:numRef>
              <c:f>'2f'!$A$4:$A$13</c:f>
              <c:numCache>
                <c:formatCode>General</c:formatCode>
                <c:ptCount val="10"/>
                <c:pt idx="0">
                  <c:v>1941</c:v>
                </c:pt>
                <c:pt idx="1">
                  <c:v>1949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'2f'!$B$4:$B$13</c:f>
              <c:numCache>
                <c:formatCode>General</c:formatCode>
                <c:ptCount val="10"/>
                <c:pt idx="0">
                  <c:v>4561</c:v>
                </c:pt>
                <c:pt idx="1">
                  <c:v>4424</c:v>
                </c:pt>
                <c:pt idx="2">
                  <c:v>4804</c:v>
                </c:pt>
                <c:pt idx="3">
                  <c:v>5004</c:v>
                </c:pt>
                <c:pt idx="4">
                  <c:v>5188</c:v>
                </c:pt>
                <c:pt idx="5">
                  <c:v>4958</c:v>
                </c:pt>
                <c:pt idx="6">
                  <c:v>4865</c:v>
                </c:pt>
                <c:pt idx="7">
                  <c:v>4793</c:v>
                </c:pt>
                <c:pt idx="8">
                  <c:v>4785</c:v>
                </c:pt>
                <c:pt idx="9">
                  <c:v>4778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'2f'!$C$3</c:f>
              <c:strCache>
                <c:ptCount val="1"/>
                <c:pt idx="0">
                  <c:v>nő</c:v>
                </c:pt>
              </c:strCache>
            </c:strRef>
          </c:tx>
          <c:marker>
            <c:symbol val="none"/>
          </c:marker>
          <c:cat>
            <c:numRef>
              <c:f>'2f'!$A$4:$A$13</c:f>
              <c:numCache>
                <c:formatCode>General</c:formatCode>
                <c:ptCount val="10"/>
                <c:pt idx="0">
                  <c:v>1941</c:v>
                </c:pt>
                <c:pt idx="1">
                  <c:v>1949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'2f'!$C$4:$C$13</c:f>
              <c:numCache>
                <c:formatCode>General</c:formatCode>
                <c:ptCount val="10"/>
                <c:pt idx="0">
                  <c:v>4755</c:v>
                </c:pt>
                <c:pt idx="1">
                  <c:v>4781</c:v>
                </c:pt>
                <c:pt idx="2">
                  <c:v>5157</c:v>
                </c:pt>
                <c:pt idx="3">
                  <c:v>5318</c:v>
                </c:pt>
                <c:pt idx="4">
                  <c:v>5521</c:v>
                </c:pt>
                <c:pt idx="5">
                  <c:v>5330</c:v>
                </c:pt>
                <c:pt idx="6">
                  <c:v>5357</c:v>
                </c:pt>
                <c:pt idx="7">
                  <c:v>5305</c:v>
                </c:pt>
                <c:pt idx="8">
                  <c:v>5292</c:v>
                </c:pt>
                <c:pt idx="9">
                  <c:v>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0944"/>
        <c:axId val="41912576"/>
      </c:lineChart>
      <c:catAx>
        <c:axId val="418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912576"/>
        <c:crosses val="autoZero"/>
        <c:auto val="1"/>
        <c:lblAlgn val="ctr"/>
        <c:lblOffset val="100"/>
        <c:noMultiLvlLbl val="0"/>
      </c:catAx>
      <c:valAx>
        <c:axId val="41912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90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'3f'!$B$2</c:f>
              <c:strCache>
                <c:ptCount val="1"/>
                <c:pt idx="0">
                  <c:v>Vállalkozások száma (db)</c:v>
                </c:pt>
              </c:strCache>
            </c:strRef>
          </c:tx>
          <c:marker>
            <c:symbol val="none"/>
          </c:marker>
          <c:cat>
            <c:numRef>
              <c:f>'3f'!$A$3:$A$8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'3f'!$B$3:$B$8</c:f>
              <c:numCache>
                <c:formatCode>General</c:formatCode>
                <c:ptCount val="6"/>
                <c:pt idx="0">
                  <c:v>26634</c:v>
                </c:pt>
                <c:pt idx="1">
                  <c:v>26809</c:v>
                </c:pt>
                <c:pt idx="2">
                  <c:v>26796</c:v>
                </c:pt>
                <c:pt idx="3">
                  <c:v>26793</c:v>
                </c:pt>
                <c:pt idx="4">
                  <c:v>26475</c:v>
                </c:pt>
                <c:pt idx="5">
                  <c:v>26019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2400"/>
        <c:axId val="43623936"/>
      </c:lineChart>
      <c:catAx>
        <c:axId val="436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23936"/>
        <c:crosses val="autoZero"/>
        <c:auto val="1"/>
        <c:lblAlgn val="ctr"/>
        <c:lblOffset val="100"/>
        <c:noMultiLvlLbl val="0"/>
      </c:catAx>
      <c:valAx>
        <c:axId val="4362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2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'4f'!$B$2</c:f>
              <c:strCache>
                <c:ptCount val="1"/>
                <c:pt idx="0">
                  <c:v>Készülékek száma (ezer db)</c:v>
                </c:pt>
              </c:strCache>
            </c:strRef>
          </c:tx>
          <c:marker>
            <c:symbol val="none"/>
          </c:marker>
          <c:cat>
            <c:numRef>
              <c:f>'4f'!$A$3:$A$10</c:f>
              <c:numCache>
                <c:formatCode>General</c:formatCod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'4f'!$B$3:$B$10</c:f>
              <c:numCache>
                <c:formatCode>General</c:formatCode>
                <c:ptCount val="8"/>
                <c:pt idx="0">
                  <c:v>707</c:v>
                </c:pt>
                <c:pt idx="1">
                  <c:v>963</c:v>
                </c:pt>
                <c:pt idx="2">
                  <c:v>1703</c:v>
                </c:pt>
                <c:pt idx="3">
                  <c:v>2521</c:v>
                </c:pt>
                <c:pt idx="4">
                  <c:v>3185</c:v>
                </c:pt>
                <c:pt idx="5">
                  <c:v>3478</c:v>
                </c:pt>
                <c:pt idx="6">
                  <c:v>3718</c:v>
                </c:pt>
                <c:pt idx="7">
                  <c:v>4020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01824"/>
        <c:axId val="87876352"/>
      </c:lineChart>
      <c:catAx>
        <c:axId val="875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876352"/>
        <c:crosses val="autoZero"/>
        <c:auto val="1"/>
        <c:lblAlgn val="ctr"/>
        <c:lblOffset val="100"/>
        <c:noMultiLvlLbl val="0"/>
      </c:catAx>
      <c:valAx>
        <c:axId val="8787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50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'5f'!$B$2</c:f>
              <c:strCache>
                <c:ptCount val="1"/>
                <c:pt idx="0">
                  <c:v>Pénzösszeg (tízezer EUR)</c:v>
                </c:pt>
              </c:strCache>
            </c:strRef>
          </c:tx>
          <c:invertIfNegative val="0"/>
          <c:cat>
            <c:numRef>
              <c:f>'5f'!$A$3:$A$9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'5f'!$B$3:$B$9</c:f>
              <c:numCache>
                <c:formatCode>General</c:formatCode>
                <c:ptCount val="7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28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6944"/>
        <c:axId val="92068480"/>
      </c:barChart>
      <c:lineChart>
        <c:grouping val="standard"/>
        <c:varyColors val="0"/>
        <c:ser>
          <c:idx val="3"/>
          <c:order val="1"/>
          <c:tx>
            <c:strRef>
              <c:f>'5f'!$D$2</c:f>
              <c:strCache>
                <c:ptCount val="1"/>
                <c:pt idx="0">
                  <c:v>Láncviszonyszámok (Vl)</c:v>
                </c:pt>
              </c:strCache>
            </c:strRef>
          </c:tx>
          <c:marker>
            <c:symbol val="diamond"/>
            <c:size val="7"/>
          </c:marker>
          <c:cat>
            <c:numRef>
              <c:f>'5f'!$A$3:$A$9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'5f'!$D$3:$D$9</c:f>
              <c:numCache>
                <c:formatCode>0.00%</c:formatCode>
                <c:ptCount val="7"/>
                <c:pt idx="1">
                  <c:v>1.6666666666666667</c:v>
                </c:pt>
                <c:pt idx="2">
                  <c:v>1.2</c:v>
                </c:pt>
                <c:pt idx="3">
                  <c:v>1.0416666666666667</c:v>
                </c:pt>
                <c:pt idx="4">
                  <c:v>1.08</c:v>
                </c:pt>
                <c:pt idx="5">
                  <c:v>1.037037037037037</c:v>
                </c:pt>
                <c:pt idx="6">
                  <c:v>1.0714285714285714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2096"/>
        <c:axId val="126166912"/>
      </c:lineChart>
      <c:catAx>
        <c:axId val="92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68480"/>
        <c:crosses val="autoZero"/>
        <c:auto val="1"/>
        <c:lblAlgn val="ctr"/>
        <c:lblOffset val="100"/>
        <c:noMultiLvlLbl val="0"/>
      </c:catAx>
      <c:valAx>
        <c:axId val="92068480"/>
        <c:scaling>
          <c:orientation val="minMax"/>
          <c:max val="5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66944"/>
        <c:crosses val="autoZero"/>
        <c:crossBetween val="between"/>
        <c:majorUnit val="5"/>
      </c:valAx>
      <c:valAx>
        <c:axId val="12616691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29012096"/>
        <c:crosses val="max"/>
        <c:crossBetween val="between"/>
      </c:valAx>
      <c:catAx>
        <c:axId val="12901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66912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'7f'!$B$2</c:f>
              <c:strCache>
                <c:ptCount val="1"/>
                <c:pt idx="0">
                  <c:v>Turisták száma (millió fő)</c:v>
                </c:pt>
              </c:strCache>
            </c:strRef>
          </c:tx>
          <c:invertIfNegative val="0"/>
          <c:cat>
            <c:numRef>
              <c:f>'7f'!$A$3:$A$12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'7f'!$B$3:$B$12</c:f>
              <c:numCache>
                <c:formatCode>0.0</c:formatCode>
                <c:ptCount val="10"/>
                <c:pt idx="0">
                  <c:v>37.299999999999997</c:v>
                </c:pt>
                <c:pt idx="1">
                  <c:v>33.6</c:v>
                </c:pt>
                <c:pt idx="2">
                  <c:v>35.4</c:v>
                </c:pt>
                <c:pt idx="3">
                  <c:v>36.200000000000003</c:v>
                </c:pt>
                <c:pt idx="4">
                  <c:v>36.700000000000003</c:v>
                </c:pt>
                <c:pt idx="5">
                  <c:v>36.9</c:v>
                </c:pt>
                <c:pt idx="6">
                  <c:v>38</c:v>
                </c:pt>
                <c:pt idx="7">
                  <c:v>37.1</c:v>
                </c:pt>
                <c:pt idx="8">
                  <c:v>37.9</c:v>
                </c:pt>
                <c:pt idx="9">
                  <c:v>38.299999999999997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70496"/>
        <c:axId val="112172032"/>
      </c:barChart>
      <c:lineChart>
        <c:grouping val="standard"/>
        <c:varyColors val="0"/>
        <c:ser>
          <c:idx val="3"/>
          <c:order val="1"/>
          <c:tx>
            <c:strRef>
              <c:f>'7f'!$D$2</c:f>
              <c:strCache>
                <c:ptCount val="1"/>
                <c:pt idx="0">
                  <c:v>Láncviszonyszám (Vl)</c:v>
                </c:pt>
              </c:strCache>
            </c:strRef>
          </c:tx>
          <c:marker>
            <c:symbol val="diamond"/>
            <c:size val="7"/>
          </c:marker>
          <c:cat>
            <c:numRef>
              <c:f>'7f'!$A$3:$A$12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'7f'!$D$3:$D$12</c:f>
              <c:numCache>
                <c:formatCode>0.00%</c:formatCode>
                <c:ptCount val="10"/>
                <c:pt idx="1">
                  <c:v>0.90080428954423608</c:v>
                </c:pt>
                <c:pt idx="2">
                  <c:v>1.0535714285714284</c:v>
                </c:pt>
                <c:pt idx="3">
                  <c:v>1.0225988700564972</c:v>
                </c:pt>
                <c:pt idx="4">
                  <c:v>1.0138121546961325</c:v>
                </c:pt>
                <c:pt idx="5">
                  <c:v>1.0054495912806538</c:v>
                </c:pt>
                <c:pt idx="6">
                  <c:v>1.0298102981029811</c:v>
                </c:pt>
                <c:pt idx="7">
                  <c:v>0.97631578947368425</c:v>
                </c:pt>
                <c:pt idx="8">
                  <c:v>1.0215633423180592</c:v>
                </c:pt>
                <c:pt idx="9">
                  <c:v>1.0105540897097625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14624"/>
        <c:axId val="88670976"/>
      </c:lineChart>
      <c:catAx>
        <c:axId val="1121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172032"/>
        <c:crosses val="autoZero"/>
        <c:auto val="1"/>
        <c:lblAlgn val="ctr"/>
        <c:lblOffset val="100"/>
        <c:noMultiLvlLbl val="0"/>
      </c:catAx>
      <c:valAx>
        <c:axId val="112172032"/>
        <c:scaling>
          <c:orientation val="minMax"/>
          <c:max val="55"/>
          <c:min val="2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2170496"/>
        <c:crosses val="autoZero"/>
        <c:crossBetween val="between"/>
      </c:valAx>
      <c:valAx>
        <c:axId val="88670976"/>
        <c:scaling>
          <c:orientation val="minMax"/>
        </c:scaling>
        <c:delete val="0"/>
        <c:axPos val="r"/>
        <c:numFmt formatCode="0.00%" sourceLinked="0"/>
        <c:majorTickMark val="out"/>
        <c:minorTickMark val="none"/>
        <c:tickLblPos val="nextTo"/>
        <c:crossAx val="128714624"/>
        <c:crosses val="max"/>
        <c:crossBetween val="between"/>
      </c:valAx>
      <c:catAx>
        <c:axId val="12871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670976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2</xdr:row>
      <xdr:rowOff>33337</xdr:rowOff>
    </xdr:from>
    <xdr:to>
      <xdr:col>9</xdr:col>
      <xdr:colOff>552450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0</xdr:row>
      <xdr:rowOff>404811</xdr:rowOff>
    </xdr:from>
    <xdr:to>
      <xdr:col>16</xdr:col>
      <xdr:colOff>95249</xdr:colOff>
      <xdr:row>15</xdr:row>
      <xdr:rowOff>57149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128587</xdr:rowOff>
    </xdr:from>
    <xdr:to>
      <xdr:col>12</xdr:col>
      <xdr:colOff>38100</xdr:colOff>
      <xdr:row>15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176212</xdr:rowOff>
    </xdr:from>
    <xdr:to>
      <xdr:col>12</xdr:col>
      <xdr:colOff>561975</xdr:colOff>
      <xdr:row>14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0</xdr:row>
      <xdr:rowOff>381000</xdr:rowOff>
    </xdr:from>
    <xdr:to>
      <xdr:col>16</xdr:col>
      <xdr:colOff>104774</xdr:colOff>
      <xdr:row>17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0</xdr:row>
      <xdr:rowOff>566736</xdr:rowOff>
    </xdr:from>
    <xdr:to>
      <xdr:col>11</xdr:col>
      <xdr:colOff>466724</xdr:colOff>
      <xdr:row>17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C17" sqref="C17"/>
    </sheetView>
  </sheetViews>
  <sheetFormatPr defaultRowHeight="15.75" x14ac:dyDescent="0.25"/>
  <cols>
    <col min="1" max="1" width="20.42578125" style="3" bestFit="1" customWidth="1"/>
    <col min="2" max="2" width="19.85546875" style="3" bestFit="1" customWidth="1"/>
    <col min="3" max="4" width="27.5703125" style="3" bestFit="1" customWidth="1"/>
    <col min="5" max="16384" width="9.140625" style="3"/>
  </cols>
  <sheetData>
    <row r="1" spans="1:7" ht="36.75" customHeight="1" x14ac:dyDescent="0.25">
      <c r="A1" s="26" t="s">
        <v>46</v>
      </c>
      <c r="B1" s="26"/>
      <c r="C1" s="26"/>
      <c r="D1" s="26"/>
      <c r="E1" s="26"/>
      <c r="F1" s="26"/>
      <c r="G1" s="26"/>
    </row>
    <row r="3" spans="1:7" x14ac:dyDescent="0.25">
      <c r="A3" s="3" t="s">
        <v>10</v>
      </c>
      <c r="B3" s="3" t="s">
        <v>11</v>
      </c>
      <c r="C3" s="3" t="s">
        <v>3</v>
      </c>
    </row>
    <row r="4" spans="1:7" x14ac:dyDescent="0.25">
      <c r="A4" s="3" t="s">
        <v>12</v>
      </c>
      <c r="B4" s="3">
        <v>9</v>
      </c>
      <c r="C4" s="9">
        <f>+B4/$B$8*100</f>
        <v>17.307692307692307</v>
      </c>
    </row>
    <row r="5" spans="1:7" x14ac:dyDescent="0.25">
      <c r="A5" s="3" t="s">
        <v>13</v>
      </c>
      <c r="B5" s="3">
        <v>12</v>
      </c>
      <c r="C5" s="9">
        <f t="shared" ref="C5:C7" si="0">+B5/$B$8*100</f>
        <v>23.076923076923077</v>
      </c>
    </row>
    <row r="6" spans="1:7" x14ac:dyDescent="0.25">
      <c r="A6" s="3" t="s">
        <v>14</v>
      </c>
      <c r="B6" s="3">
        <v>26</v>
      </c>
      <c r="C6" s="9">
        <f t="shared" si="0"/>
        <v>50</v>
      </c>
    </row>
    <row r="7" spans="1:7" x14ac:dyDescent="0.25">
      <c r="A7" s="3" t="s">
        <v>15</v>
      </c>
      <c r="B7" s="3">
        <v>5</v>
      </c>
      <c r="C7" s="9">
        <f t="shared" si="0"/>
        <v>9.6153846153846168</v>
      </c>
    </row>
    <row r="8" spans="1:7" x14ac:dyDescent="0.25">
      <c r="A8" s="3" t="s">
        <v>0</v>
      </c>
      <c r="B8" s="1">
        <f>SUM(B4:B7)</f>
        <v>52</v>
      </c>
      <c r="C8" s="9">
        <f>+B8/$B$8*100</f>
        <v>100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F6" sqref="F6"/>
    </sheetView>
  </sheetViews>
  <sheetFormatPr defaultRowHeight="15.75" x14ac:dyDescent="0.25"/>
  <cols>
    <col min="1" max="1" width="12" style="3" customWidth="1"/>
    <col min="2" max="3" width="13.42578125" style="3" customWidth="1"/>
    <col min="4" max="4" width="12.28515625" style="4" customWidth="1"/>
    <col min="5" max="5" width="12.28515625" style="3" customWidth="1"/>
    <col min="6" max="16384" width="9.140625" style="3"/>
  </cols>
  <sheetData>
    <row r="1" spans="1:7" ht="57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32.25" customHeight="1" x14ac:dyDescent="0.25">
      <c r="A2" s="14" t="s">
        <v>1</v>
      </c>
      <c r="B2" s="27" t="s">
        <v>6</v>
      </c>
      <c r="C2" s="27"/>
      <c r="D2" s="28" t="s">
        <v>9</v>
      </c>
      <c r="E2" s="29"/>
    </row>
    <row r="3" spans="1:7" x14ac:dyDescent="0.25">
      <c r="A3" s="14" t="s">
        <v>1</v>
      </c>
      <c r="B3" s="3" t="s">
        <v>7</v>
      </c>
      <c r="C3" s="3" t="s">
        <v>8</v>
      </c>
      <c r="D3" s="4" t="s">
        <v>7</v>
      </c>
      <c r="E3" s="3" t="s">
        <v>8</v>
      </c>
    </row>
    <row r="4" spans="1:7" x14ac:dyDescent="0.25">
      <c r="A4" s="3">
        <v>1941</v>
      </c>
      <c r="B4" s="3">
        <v>4561</v>
      </c>
      <c r="C4" s="3">
        <v>4755</v>
      </c>
      <c r="D4" s="2">
        <f>+B4/$B$4</f>
        <v>1</v>
      </c>
      <c r="E4" s="2">
        <f>+C4/$C$4</f>
        <v>1</v>
      </c>
    </row>
    <row r="5" spans="1:7" x14ac:dyDescent="0.25">
      <c r="A5" s="3">
        <v>1949</v>
      </c>
      <c r="B5" s="3">
        <v>4424</v>
      </c>
      <c r="C5" s="3">
        <v>4781</v>
      </c>
      <c r="D5" s="2">
        <f t="shared" ref="D5:D13" si="0">+B5/$B$4</f>
        <v>0.96996272747204559</v>
      </c>
      <c r="E5" s="2">
        <f t="shared" ref="E5:E13" si="1">+C5/$C$4</f>
        <v>1.0054679284963197</v>
      </c>
    </row>
    <row r="6" spans="1:7" x14ac:dyDescent="0.25">
      <c r="A6" s="3">
        <v>1960</v>
      </c>
      <c r="B6" s="3">
        <v>4804</v>
      </c>
      <c r="C6" s="3">
        <v>5157</v>
      </c>
      <c r="D6" s="2">
        <f t="shared" si="0"/>
        <v>1.0532777899583425</v>
      </c>
      <c r="E6" s="2">
        <f t="shared" si="1"/>
        <v>1.0845425867507887</v>
      </c>
    </row>
    <row r="7" spans="1:7" x14ac:dyDescent="0.25">
      <c r="A7" s="3">
        <v>1970</v>
      </c>
      <c r="B7" s="3">
        <v>5004</v>
      </c>
      <c r="C7" s="3">
        <v>5318</v>
      </c>
      <c r="D7" s="2">
        <f t="shared" si="0"/>
        <v>1.0971278228458672</v>
      </c>
      <c r="E7" s="2">
        <f t="shared" si="1"/>
        <v>1.1184016824395373</v>
      </c>
    </row>
    <row r="8" spans="1:7" x14ac:dyDescent="0.25">
      <c r="A8" s="3">
        <v>1980</v>
      </c>
      <c r="B8" s="3">
        <v>5188</v>
      </c>
      <c r="C8" s="3">
        <v>5521</v>
      </c>
      <c r="D8" s="2">
        <f t="shared" si="0"/>
        <v>1.1374698531023899</v>
      </c>
      <c r="E8" s="2">
        <f t="shared" si="1"/>
        <v>1.1610935856992639</v>
      </c>
    </row>
    <row r="9" spans="1:7" x14ac:dyDescent="0.25">
      <c r="A9" s="3">
        <v>1990</v>
      </c>
      <c r="B9" s="3">
        <v>4958</v>
      </c>
      <c r="C9" s="3">
        <v>5330</v>
      </c>
      <c r="D9" s="2">
        <f t="shared" si="0"/>
        <v>1.0870423152817366</v>
      </c>
      <c r="E9" s="2">
        <f t="shared" si="1"/>
        <v>1.1209253417455309</v>
      </c>
    </row>
    <row r="10" spans="1:7" x14ac:dyDescent="0.25">
      <c r="A10" s="3">
        <v>2000</v>
      </c>
      <c r="B10" s="3">
        <v>4865</v>
      </c>
      <c r="C10" s="3">
        <v>5357</v>
      </c>
      <c r="D10" s="2">
        <f t="shared" si="0"/>
        <v>1.0666520499890375</v>
      </c>
      <c r="E10" s="2">
        <f t="shared" si="1"/>
        <v>1.1266035751840169</v>
      </c>
    </row>
    <row r="11" spans="1:7" x14ac:dyDescent="0.25">
      <c r="A11" s="3">
        <v>2005</v>
      </c>
      <c r="B11" s="3">
        <v>4793</v>
      </c>
      <c r="C11" s="3">
        <v>5305</v>
      </c>
      <c r="D11" s="2">
        <f t="shared" si="0"/>
        <v>1.0508660381495285</v>
      </c>
      <c r="E11" s="2">
        <f t="shared" si="1"/>
        <v>1.1156677181913774</v>
      </c>
    </row>
    <row r="12" spans="1:7" x14ac:dyDescent="0.25">
      <c r="A12" s="3">
        <v>2006</v>
      </c>
      <c r="B12" s="3">
        <v>4785</v>
      </c>
      <c r="C12" s="3">
        <v>5292</v>
      </c>
      <c r="D12" s="2">
        <f t="shared" si="0"/>
        <v>1.0491120368340277</v>
      </c>
      <c r="E12" s="2">
        <f t="shared" si="1"/>
        <v>1.1129337539432176</v>
      </c>
    </row>
    <row r="13" spans="1:7" x14ac:dyDescent="0.25">
      <c r="A13" s="3">
        <v>2007</v>
      </c>
      <c r="B13" s="3">
        <v>4778</v>
      </c>
      <c r="C13" s="3">
        <v>5286</v>
      </c>
      <c r="D13" s="2">
        <f t="shared" si="0"/>
        <v>1.0475772856829642</v>
      </c>
      <c r="E13" s="2">
        <f t="shared" si="1"/>
        <v>1.1116719242902209</v>
      </c>
    </row>
  </sheetData>
  <mergeCells count="3">
    <mergeCell ref="A1:G1"/>
    <mergeCell ref="B2:C2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2" sqref="A2:B8"/>
    </sheetView>
  </sheetViews>
  <sheetFormatPr defaultRowHeight="15.75" x14ac:dyDescent="0.25"/>
  <cols>
    <col min="1" max="1" width="13.28515625" style="3" customWidth="1"/>
    <col min="2" max="2" width="30.42578125" style="3" customWidth="1"/>
    <col min="3" max="4" width="25.28515625" style="3" customWidth="1"/>
    <col min="5" max="16384" width="9.140625" style="3"/>
  </cols>
  <sheetData>
    <row r="1" spans="1:7" ht="46.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x14ac:dyDescent="0.25">
      <c r="A2" s="3" t="s">
        <v>1</v>
      </c>
      <c r="B2" s="3" t="s">
        <v>16</v>
      </c>
      <c r="C2" s="3" t="s">
        <v>5</v>
      </c>
      <c r="D2" s="3" t="s">
        <v>4</v>
      </c>
    </row>
    <row r="3" spans="1:7" x14ac:dyDescent="0.25">
      <c r="A3" s="3">
        <v>2000</v>
      </c>
      <c r="B3" s="3">
        <v>26634</v>
      </c>
      <c r="C3" s="2">
        <f>+B3/$B$3</f>
        <v>1</v>
      </c>
      <c r="D3" s="10" t="s">
        <v>2</v>
      </c>
    </row>
    <row r="4" spans="1:7" x14ac:dyDescent="0.25">
      <c r="A4" s="3">
        <v>2001</v>
      </c>
      <c r="B4" s="3">
        <v>26809</v>
      </c>
      <c r="C4" s="2">
        <f t="shared" ref="C4:C8" si="0">+B4/$B$3</f>
        <v>1.0065705489224299</v>
      </c>
      <c r="D4" s="2">
        <f>+B4/B3</f>
        <v>1.0065705489224299</v>
      </c>
    </row>
    <row r="5" spans="1:7" x14ac:dyDescent="0.25">
      <c r="A5" s="3">
        <v>2002</v>
      </c>
      <c r="B5" s="3">
        <v>26796</v>
      </c>
      <c r="C5" s="2">
        <f t="shared" si="0"/>
        <v>1.006082451002478</v>
      </c>
      <c r="D5" s="2">
        <f t="shared" ref="D5:D8" si="1">+B5/B4</f>
        <v>0.9995150882166437</v>
      </c>
    </row>
    <row r="6" spans="1:7" x14ac:dyDescent="0.25">
      <c r="A6" s="3">
        <v>2003</v>
      </c>
      <c r="B6" s="3">
        <v>26793</v>
      </c>
      <c r="C6" s="2">
        <f t="shared" si="0"/>
        <v>1.0059698130209507</v>
      </c>
      <c r="D6" s="2">
        <f t="shared" si="1"/>
        <v>0.99988804299149125</v>
      </c>
    </row>
    <row r="7" spans="1:7" x14ac:dyDescent="0.25">
      <c r="A7" s="3">
        <v>2004</v>
      </c>
      <c r="B7" s="3">
        <v>26475</v>
      </c>
      <c r="C7" s="2">
        <f t="shared" si="0"/>
        <v>0.99403018697904932</v>
      </c>
      <c r="D7" s="2">
        <f t="shared" si="1"/>
        <v>0.98813122830590083</v>
      </c>
    </row>
    <row r="8" spans="1:7" x14ac:dyDescent="0.25">
      <c r="A8" s="3">
        <v>2005</v>
      </c>
      <c r="B8" s="3">
        <v>26019</v>
      </c>
      <c r="C8" s="2">
        <f t="shared" si="0"/>
        <v>0.97690921378688889</v>
      </c>
      <c r="D8" s="2">
        <f t="shared" si="1"/>
        <v>0.98277620396600562</v>
      </c>
    </row>
    <row r="10" spans="1:7" x14ac:dyDescent="0.25">
      <c r="A10" s="3" t="s">
        <v>17</v>
      </c>
    </row>
    <row r="12" spans="1:7" x14ac:dyDescent="0.25">
      <c r="A12" s="1" t="s">
        <v>18</v>
      </c>
      <c r="B12" s="1"/>
      <c r="C12" s="2">
        <f>+POWER(B8/B4,1/(COUNT(B4:B8)-1))</f>
        <v>0.99255023517411678</v>
      </c>
    </row>
    <row r="13" spans="1:7" x14ac:dyDescent="0.25">
      <c r="A13" s="1" t="s">
        <v>19</v>
      </c>
      <c r="B13" s="1"/>
      <c r="C13" s="11">
        <f>1-C12</f>
        <v>7.4497648258832205E-3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2" sqref="A2:B10"/>
    </sheetView>
  </sheetViews>
  <sheetFormatPr defaultRowHeight="15.75" x14ac:dyDescent="0.25"/>
  <cols>
    <col min="1" max="1" width="9.140625" style="3" customWidth="1"/>
    <col min="2" max="2" width="26.85546875" style="3" bestFit="1" customWidth="1"/>
    <col min="3" max="3" width="24.5703125" style="4" customWidth="1"/>
    <col min="4" max="4" width="24.5703125" style="3" customWidth="1"/>
    <col min="5" max="16384" width="9.140625" style="3"/>
  </cols>
  <sheetData>
    <row r="1" spans="1:7" ht="84.75" customHeight="1" x14ac:dyDescent="0.25">
      <c r="A1" s="26" t="s">
        <v>49</v>
      </c>
      <c r="B1" s="26"/>
      <c r="C1" s="26"/>
      <c r="D1" s="26"/>
      <c r="E1" s="26"/>
      <c r="F1" s="26"/>
      <c r="G1" s="26"/>
    </row>
    <row r="2" spans="1:7" ht="32.25" customHeight="1" x14ac:dyDescent="0.25">
      <c r="A2" s="3" t="s">
        <v>1</v>
      </c>
      <c r="B2" s="3" t="s">
        <v>20</v>
      </c>
      <c r="C2" s="6" t="s">
        <v>23</v>
      </c>
      <c r="D2" s="3" t="s">
        <v>22</v>
      </c>
    </row>
    <row r="3" spans="1:7" x14ac:dyDescent="0.25">
      <c r="A3" s="3">
        <v>1996</v>
      </c>
      <c r="B3" s="3">
        <v>707</v>
      </c>
      <c r="C3" s="2">
        <f>+B3/$B$3</f>
        <v>1</v>
      </c>
      <c r="D3" s="10" t="s">
        <v>2</v>
      </c>
    </row>
    <row r="4" spans="1:7" x14ac:dyDescent="0.25">
      <c r="A4" s="3">
        <v>1997</v>
      </c>
      <c r="B4" s="3">
        <v>963</v>
      </c>
      <c r="C4" s="2">
        <f t="shared" ref="C4:C10" si="0">+B4/$B$3</f>
        <v>1.3620933521923622</v>
      </c>
      <c r="D4" s="2">
        <f>+B4/B3</f>
        <v>1.3620933521923622</v>
      </c>
    </row>
    <row r="5" spans="1:7" x14ac:dyDescent="0.25">
      <c r="A5" s="3">
        <v>1998</v>
      </c>
      <c r="B5" s="3">
        <v>1703</v>
      </c>
      <c r="C5" s="2">
        <f t="shared" si="0"/>
        <v>2.4087694483734086</v>
      </c>
      <c r="D5" s="2">
        <f t="shared" ref="D5:D10" si="1">+B5/B4</f>
        <v>1.7684319833852544</v>
      </c>
    </row>
    <row r="6" spans="1:7" x14ac:dyDescent="0.25">
      <c r="A6" s="3">
        <v>1999</v>
      </c>
      <c r="B6" s="3">
        <v>2521</v>
      </c>
      <c r="C6" s="2">
        <f t="shared" si="0"/>
        <v>3.5657708628005658</v>
      </c>
      <c r="D6" s="2">
        <f t="shared" si="1"/>
        <v>1.4803288314738696</v>
      </c>
    </row>
    <row r="7" spans="1:7" x14ac:dyDescent="0.25">
      <c r="A7" s="3">
        <v>2000</v>
      </c>
      <c r="B7" s="3">
        <v>3185</v>
      </c>
      <c r="C7" s="2">
        <f t="shared" si="0"/>
        <v>4.5049504950495045</v>
      </c>
      <c r="D7" s="2">
        <f t="shared" si="1"/>
        <v>1.2633875446251488</v>
      </c>
    </row>
    <row r="8" spans="1:7" x14ac:dyDescent="0.25">
      <c r="A8" s="3">
        <v>2001</v>
      </c>
      <c r="B8" s="3">
        <v>3478</v>
      </c>
      <c r="C8" s="2">
        <f t="shared" si="0"/>
        <v>4.9193776520509198</v>
      </c>
      <c r="D8" s="2">
        <f t="shared" si="1"/>
        <v>1.0919937205651491</v>
      </c>
    </row>
    <row r="9" spans="1:7" x14ac:dyDescent="0.25">
      <c r="A9" s="3">
        <v>2002</v>
      </c>
      <c r="B9" s="3">
        <v>3718</v>
      </c>
      <c r="C9" s="2">
        <f t="shared" si="0"/>
        <v>5.2588401697312586</v>
      </c>
      <c r="D9" s="2">
        <f t="shared" si="1"/>
        <v>1.0690051753881542</v>
      </c>
    </row>
    <row r="10" spans="1:7" x14ac:dyDescent="0.25">
      <c r="A10" s="3">
        <v>2003</v>
      </c>
      <c r="B10" s="3">
        <v>4020</v>
      </c>
      <c r="C10" s="2">
        <f t="shared" si="0"/>
        <v>5.6859971711456856</v>
      </c>
      <c r="D10" s="2">
        <f t="shared" si="1"/>
        <v>1.0812264658418504</v>
      </c>
    </row>
    <row r="12" spans="1:7" x14ac:dyDescent="0.25">
      <c r="A12" s="3" t="s">
        <v>25</v>
      </c>
      <c r="C12" s="17">
        <f>+(B10-B3)/(COUNT(B3:B10)-1)</f>
        <v>473.28571428571428</v>
      </c>
      <c r="D12" s="3" t="s">
        <v>45</v>
      </c>
      <c r="F12" s="13"/>
    </row>
    <row r="13" spans="1:7" x14ac:dyDescent="0.25">
      <c r="A13" s="3" t="s">
        <v>24</v>
      </c>
      <c r="C13" s="24">
        <f>+POWER(B10/B3,1/(COUNT(B3:B10)-1))</f>
        <v>1.2818273090583243</v>
      </c>
      <c r="D13" s="25">
        <f>+C13-1</f>
        <v>0.28182730905832432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sqref="A1:H1"/>
    </sheetView>
  </sheetViews>
  <sheetFormatPr defaultRowHeight="15.75" x14ac:dyDescent="0.25"/>
  <cols>
    <col min="1" max="1" width="11.140625" style="3" customWidth="1"/>
    <col min="2" max="2" width="24.7109375" style="3" customWidth="1"/>
    <col min="3" max="4" width="24.140625" style="3" customWidth="1"/>
    <col min="5" max="8" width="5.5703125" style="3" bestFit="1" customWidth="1"/>
    <col min="9" max="16384" width="9.140625" style="3"/>
  </cols>
  <sheetData>
    <row r="1" spans="1:8" ht="59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</row>
    <row r="2" spans="1:8" x14ac:dyDescent="0.25">
      <c r="A2" s="3" t="s">
        <v>1</v>
      </c>
      <c r="B2" s="3" t="s">
        <v>27</v>
      </c>
      <c r="C2" s="3" t="s">
        <v>21</v>
      </c>
      <c r="D2" s="3" t="s">
        <v>22</v>
      </c>
    </row>
    <row r="3" spans="1:8" x14ac:dyDescent="0.25">
      <c r="A3" s="3">
        <v>2010</v>
      </c>
      <c r="B3" s="3">
        <v>12</v>
      </c>
      <c r="C3" s="2">
        <f>+B3/$B$3</f>
        <v>1</v>
      </c>
      <c r="D3" s="10"/>
    </row>
    <row r="4" spans="1:8" x14ac:dyDescent="0.25">
      <c r="A4" s="3">
        <v>2011</v>
      </c>
      <c r="B4" s="3">
        <v>20</v>
      </c>
      <c r="C4" s="2">
        <f t="shared" ref="C4:C9" si="0">+B4/$B$3</f>
        <v>1.6666666666666667</v>
      </c>
      <c r="D4" s="2">
        <f>+B4/B3</f>
        <v>1.6666666666666667</v>
      </c>
    </row>
    <row r="5" spans="1:8" x14ac:dyDescent="0.25">
      <c r="A5" s="3">
        <v>2012</v>
      </c>
      <c r="B5" s="3">
        <v>24</v>
      </c>
      <c r="C5" s="2">
        <f t="shared" si="0"/>
        <v>2</v>
      </c>
      <c r="D5" s="2">
        <f t="shared" ref="D5:D9" si="1">+B5/B4</f>
        <v>1.2</v>
      </c>
    </row>
    <row r="6" spans="1:8" x14ac:dyDescent="0.25">
      <c r="A6" s="3">
        <v>2013</v>
      </c>
      <c r="B6" s="3">
        <v>25</v>
      </c>
      <c r="C6" s="2">
        <f t="shared" si="0"/>
        <v>2.0833333333333335</v>
      </c>
      <c r="D6" s="2">
        <f t="shared" si="1"/>
        <v>1.0416666666666667</v>
      </c>
    </row>
    <row r="7" spans="1:8" x14ac:dyDescent="0.25">
      <c r="A7" s="3">
        <v>2014</v>
      </c>
      <c r="B7" s="3">
        <v>27</v>
      </c>
      <c r="C7" s="2">
        <f t="shared" si="0"/>
        <v>2.25</v>
      </c>
      <c r="D7" s="2">
        <f t="shared" si="1"/>
        <v>1.08</v>
      </c>
    </row>
    <row r="8" spans="1:8" x14ac:dyDescent="0.25">
      <c r="A8" s="3">
        <v>2015</v>
      </c>
      <c r="B8" s="3">
        <v>28</v>
      </c>
      <c r="C8" s="2">
        <f t="shared" si="0"/>
        <v>2.3333333333333335</v>
      </c>
      <c r="D8" s="2">
        <f t="shared" si="1"/>
        <v>1.037037037037037</v>
      </c>
    </row>
    <row r="9" spans="1:8" x14ac:dyDescent="0.25">
      <c r="A9" s="3">
        <v>2016</v>
      </c>
      <c r="B9" s="3">
        <v>30</v>
      </c>
      <c r="C9" s="2">
        <f t="shared" si="0"/>
        <v>2.5</v>
      </c>
      <c r="D9" s="2">
        <f t="shared" si="1"/>
        <v>1.0714285714285714</v>
      </c>
    </row>
    <row r="10" spans="1:8" x14ac:dyDescent="0.25">
      <c r="C10" s="4"/>
    </row>
    <row r="11" spans="1:8" x14ac:dyDescent="0.25">
      <c r="A11" s="14" t="s">
        <v>26</v>
      </c>
    </row>
    <row r="12" spans="1:8" x14ac:dyDescent="0.25">
      <c r="A12"/>
      <c r="B12" s="1">
        <f>AVERAGE(B5:B6)</f>
        <v>24.5</v>
      </c>
      <c r="C12" s="1" t="s">
        <v>30</v>
      </c>
    </row>
    <row r="14" spans="1:8" x14ac:dyDescent="0.25">
      <c r="A14" s="14" t="s">
        <v>29</v>
      </c>
    </row>
    <row r="15" spans="1:8" x14ac:dyDescent="0.25">
      <c r="B15" s="1">
        <f>+(B4/2+B9/2+SUM(B5:B8))/(COUNT(B4:B9)-1)</f>
        <v>25.8</v>
      </c>
      <c r="C15" s="1" t="s">
        <v>30</v>
      </c>
    </row>
    <row r="17" spans="1:4" x14ac:dyDescent="0.25">
      <c r="A17" s="14" t="s">
        <v>31</v>
      </c>
    </row>
    <row r="18" spans="1:4" x14ac:dyDescent="0.25">
      <c r="B18" s="1">
        <f>+POWER(B9/B3,1/(COUNT(B3:B9)-1))</f>
        <v>1.1649930507507129</v>
      </c>
      <c r="C18" s="1"/>
      <c r="D18" s="1" t="s">
        <v>32</v>
      </c>
    </row>
    <row r="20" spans="1:4" x14ac:dyDescent="0.25">
      <c r="A20" s="3" t="s">
        <v>50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C9" sqref="C9"/>
    </sheetView>
  </sheetViews>
  <sheetFormatPr defaultRowHeight="15.75" x14ac:dyDescent="0.25"/>
  <cols>
    <col min="1" max="2" width="24.85546875" style="3" customWidth="1"/>
    <col min="3" max="3" width="24.85546875" style="15" customWidth="1"/>
    <col min="4" max="4" width="30.28515625" style="3" customWidth="1"/>
    <col min="5" max="16384" width="9.140625" style="3"/>
  </cols>
  <sheetData>
    <row r="1" spans="1:7" ht="54.75" customHeight="1" x14ac:dyDescent="0.25">
      <c r="A1" s="26" t="s">
        <v>33</v>
      </c>
      <c r="B1" s="26"/>
      <c r="C1" s="26"/>
      <c r="D1" s="26"/>
      <c r="E1" s="26"/>
      <c r="F1" s="26"/>
      <c r="G1" s="26"/>
    </row>
    <row r="2" spans="1:7" ht="33.75" customHeight="1" x14ac:dyDescent="0.25">
      <c r="A2" s="5" t="s">
        <v>34</v>
      </c>
      <c r="B2" s="5" t="s">
        <v>35</v>
      </c>
      <c r="C2" s="16" t="s">
        <v>36</v>
      </c>
      <c r="D2" s="5" t="s">
        <v>37</v>
      </c>
    </row>
    <row r="3" spans="1:7" x14ac:dyDescent="0.25">
      <c r="A3" s="3" t="s">
        <v>51</v>
      </c>
      <c r="B3" s="15">
        <v>5000</v>
      </c>
      <c r="C3" s="15">
        <v>58</v>
      </c>
      <c r="D3" s="15">
        <v>4</v>
      </c>
    </row>
    <row r="4" spans="1:7" x14ac:dyDescent="0.25">
      <c r="A4" s="3" t="s">
        <v>38</v>
      </c>
      <c r="B4" s="15">
        <v>4000</v>
      </c>
      <c r="C4" s="12">
        <v>52</v>
      </c>
      <c r="D4" s="15">
        <v>2</v>
      </c>
    </row>
    <row r="5" spans="1:7" x14ac:dyDescent="0.25">
      <c r="A5" s="3" t="s">
        <v>0</v>
      </c>
      <c r="B5" s="15">
        <f>SUM(B3:B4)</f>
        <v>9000</v>
      </c>
      <c r="C5" s="12"/>
      <c r="D5" s="15"/>
    </row>
    <row r="6" spans="1:7" x14ac:dyDescent="0.25">
      <c r="C6" s="12"/>
    </row>
    <row r="7" spans="1:7" x14ac:dyDescent="0.25">
      <c r="A7" s="3" t="s">
        <v>39</v>
      </c>
      <c r="C7" s="17">
        <f>+SUMPRODUCT(B3:B4,C3:C4)/B5</f>
        <v>55.333333333333336</v>
      </c>
      <c r="D7" s="3" t="s">
        <v>40</v>
      </c>
    </row>
    <row r="8" spans="1:7" x14ac:dyDescent="0.25">
      <c r="C8" s="18"/>
    </row>
    <row r="9" spans="1:7" x14ac:dyDescent="0.25">
      <c r="A9" s="3" t="s">
        <v>41</v>
      </c>
      <c r="C9" s="19">
        <f>+B5/(B3/D3+B4/D4)</f>
        <v>2.7692307692307692</v>
      </c>
      <c r="D9" s="3" t="s">
        <v>42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B17" sqref="B17"/>
    </sheetView>
  </sheetViews>
  <sheetFormatPr defaultRowHeight="15.75" x14ac:dyDescent="0.25"/>
  <cols>
    <col min="1" max="1" width="10.5703125" style="3" customWidth="1"/>
    <col min="2" max="2" width="24.85546875" style="3" customWidth="1"/>
    <col min="3" max="3" width="22.140625" style="3" bestFit="1" customWidth="1"/>
    <col min="4" max="4" width="20.85546875" style="3" bestFit="1" customWidth="1"/>
    <col min="5" max="5" width="30" style="4" bestFit="1" customWidth="1"/>
    <col min="6" max="6" width="9.140625" style="3"/>
    <col min="7" max="7" width="10.5703125" style="3" customWidth="1"/>
    <col min="8" max="16384" width="9.140625" style="3"/>
  </cols>
  <sheetData>
    <row r="1" spans="1:7" ht="93.75" customHeight="1" x14ac:dyDescent="0.25">
      <c r="A1" s="26" t="s">
        <v>52</v>
      </c>
      <c r="B1" s="26"/>
      <c r="C1" s="26"/>
      <c r="D1" s="26"/>
      <c r="E1" s="26"/>
      <c r="F1" s="26"/>
      <c r="G1" s="26"/>
    </row>
    <row r="2" spans="1:7" x14ac:dyDescent="0.25">
      <c r="A2" s="3" t="s">
        <v>1</v>
      </c>
      <c r="B2" s="3" t="s">
        <v>43</v>
      </c>
      <c r="C2" s="3" t="s">
        <v>5</v>
      </c>
      <c r="D2" s="3" t="s">
        <v>4</v>
      </c>
    </row>
    <row r="3" spans="1:7" s="7" customFormat="1" x14ac:dyDescent="0.25">
      <c r="A3" s="7">
        <v>1997</v>
      </c>
      <c r="B3" s="20">
        <v>37.299999999999997</v>
      </c>
      <c r="C3" s="22">
        <f>+B3/$B$3</f>
        <v>1</v>
      </c>
      <c r="D3" s="23"/>
      <c r="E3" s="8"/>
    </row>
    <row r="4" spans="1:7" x14ac:dyDescent="0.25">
      <c r="A4" s="3">
        <v>1998</v>
      </c>
      <c r="B4" s="21">
        <v>33.6</v>
      </c>
      <c r="C4" s="22">
        <f t="shared" ref="C4:C12" si="0">+B4/$B$3</f>
        <v>0.90080428954423608</v>
      </c>
      <c r="D4" s="2">
        <f>+B4/B3</f>
        <v>0.90080428954423608</v>
      </c>
    </row>
    <row r="5" spans="1:7" x14ac:dyDescent="0.25">
      <c r="A5" s="7">
        <v>1999</v>
      </c>
      <c r="B5" s="21">
        <v>35.4</v>
      </c>
      <c r="C5" s="22">
        <f t="shared" si="0"/>
        <v>0.9490616621983915</v>
      </c>
      <c r="D5" s="2">
        <f t="shared" ref="D5:D12" si="1">+B5/B4</f>
        <v>1.0535714285714284</v>
      </c>
    </row>
    <row r="6" spans="1:7" x14ac:dyDescent="0.25">
      <c r="A6" s="3">
        <v>2000</v>
      </c>
      <c r="B6" s="21">
        <v>36.200000000000003</v>
      </c>
      <c r="C6" s="22">
        <f t="shared" si="0"/>
        <v>0.97050938337801629</v>
      </c>
      <c r="D6" s="2">
        <f t="shared" si="1"/>
        <v>1.0225988700564972</v>
      </c>
    </row>
    <row r="7" spans="1:7" x14ac:dyDescent="0.25">
      <c r="A7" s="7">
        <v>2001</v>
      </c>
      <c r="B7" s="21">
        <v>36.700000000000003</v>
      </c>
      <c r="C7" s="22">
        <f t="shared" si="0"/>
        <v>0.9839142091152816</v>
      </c>
      <c r="D7" s="2">
        <f t="shared" si="1"/>
        <v>1.0138121546961325</v>
      </c>
    </row>
    <row r="8" spans="1:7" x14ac:dyDescent="0.25">
      <c r="A8" s="3">
        <v>2002</v>
      </c>
      <c r="B8" s="21">
        <v>36.9</v>
      </c>
      <c r="C8" s="22">
        <f t="shared" si="0"/>
        <v>0.98927613941018766</v>
      </c>
      <c r="D8" s="2">
        <f t="shared" si="1"/>
        <v>1.0054495912806538</v>
      </c>
    </row>
    <row r="9" spans="1:7" x14ac:dyDescent="0.25">
      <c r="A9" s="7">
        <v>2003</v>
      </c>
      <c r="B9" s="21">
        <v>38</v>
      </c>
      <c r="C9" s="22">
        <f t="shared" si="0"/>
        <v>1.0187667560321716</v>
      </c>
      <c r="D9" s="2">
        <f t="shared" si="1"/>
        <v>1.0298102981029811</v>
      </c>
    </row>
    <row r="10" spans="1:7" x14ac:dyDescent="0.25">
      <c r="A10" s="3">
        <v>2004</v>
      </c>
      <c r="B10" s="21">
        <v>37.1</v>
      </c>
      <c r="C10" s="22">
        <f t="shared" si="0"/>
        <v>0.99463806970509394</v>
      </c>
      <c r="D10" s="2">
        <f t="shared" si="1"/>
        <v>0.97631578947368425</v>
      </c>
    </row>
    <row r="11" spans="1:7" x14ac:dyDescent="0.25">
      <c r="A11" s="7">
        <v>2005</v>
      </c>
      <c r="B11" s="21">
        <v>37.9</v>
      </c>
      <c r="C11" s="22">
        <f t="shared" si="0"/>
        <v>1.0160857908847185</v>
      </c>
      <c r="D11" s="2">
        <f t="shared" si="1"/>
        <v>1.0215633423180592</v>
      </c>
    </row>
    <row r="12" spans="1:7" x14ac:dyDescent="0.25">
      <c r="A12" s="3">
        <v>2006</v>
      </c>
      <c r="B12" s="21">
        <v>38.299999999999997</v>
      </c>
      <c r="C12" s="22">
        <f t="shared" si="0"/>
        <v>1.0268096514745308</v>
      </c>
      <c r="D12" s="2">
        <f t="shared" si="1"/>
        <v>1.0105540897097625</v>
      </c>
    </row>
    <row r="14" spans="1:7" x14ac:dyDescent="0.25">
      <c r="A14" s="3" t="s">
        <v>44</v>
      </c>
      <c r="C14" s="2">
        <f>+POWER(B12/B3,1/(COUNT(B3:B12)-1))</f>
        <v>1.0029439437537104</v>
      </c>
      <c r="D14" s="11">
        <f>+C14-1</f>
        <v>2.9439437537104318E-3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1f</vt:lpstr>
      <vt:lpstr>2f</vt:lpstr>
      <vt:lpstr>3f</vt:lpstr>
      <vt:lpstr>4f</vt:lpstr>
      <vt:lpstr>5f</vt:lpstr>
      <vt:lpstr>6f</vt:lpstr>
      <vt:lpstr>7f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Admin</cp:lastModifiedBy>
  <dcterms:created xsi:type="dcterms:W3CDTF">2018-03-05T11:35:00Z</dcterms:created>
  <dcterms:modified xsi:type="dcterms:W3CDTF">2018-03-11T19:30:49Z</dcterms:modified>
</cp:coreProperties>
</file>